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年项目\wy\农行医院\"/>
    </mc:Choice>
  </mc:AlternateContent>
  <bookViews>
    <workbookView xWindow="120" yWindow="120" windowWidth="17040" windowHeight="10560" tabRatio="913" activeTab="1"/>
  </bookViews>
  <sheets>
    <sheet name="表10_2_2-4 招标控制价扉页" sheetId="1" r:id="rId1"/>
    <sheet name="1_表10_2_2-13 【不含单列】单位(专业)工程招" sheetId="3" r:id="rId2"/>
    <sheet name="1_表10_2_2-16 分部分项工程清单与计价表" sheetId="4" r:id="rId3"/>
  </sheets>
  <calcPr calcId="152511"/>
</workbook>
</file>

<file path=xl/calcChain.xml><?xml version="1.0" encoding="utf-8"?>
<calcChain xmlns="http://schemas.openxmlformats.org/spreadsheetml/2006/main">
  <c r="H48" i="4" l="1"/>
  <c r="H54" i="4"/>
  <c r="H53" i="4"/>
  <c r="H52" i="4"/>
  <c r="H51" i="4"/>
  <c r="H50" i="4"/>
  <c r="H18" i="4"/>
  <c r="H17" i="4"/>
  <c r="H49" i="4"/>
  <c r="H47" i="4"/>
  <c r="H46" i="4"/>
  <c r="H45" i="4"/>
  <c r="H44" i="4"/>
  <c r="H43" i="4"/>
  <c r="H42" i="4"/>
  <c r="H41" i="4"/>
  <c r="H40" i="4"/>
  <c r="H39" i="4" s="1"/>
  <c r="H38" i="4" l="1"/>
  <c r="H37" i="4"/>
  <c r="H36" i="4"/>
  <c r="H24" i="4"/>
  <c r="H21" i="4"/>
  <c r="E25" i="3"/>
  <c r="E26" i="3" s="1"/>
  <c r="E27" i="3" l="1"/>
  <c r="H20" i="4"/>
  <c r="H68" i="4"/>
  <c r="H67" i="4"/>
  <c r="H65" i="4"/>
  <c r="H64" i="4"/>
  <c r="H63" i="4"/>
  <c r="H62" i="4"/>
  <c r="H61" i="4"/>
  <c r="H60" i="4"/>
  <c r="H59" i="4"/>
  <c r="H58" i="4"/>
  <c r="H57" i="4"/>
  <c r="H56" i="4"/>
  <c r="H35" i="4"/>
  <c r="H34" i="4"/>
  <c r="H33" i="4"/>
  <c r="H32" i="4"/>
  <c r="H31" i="4"/>
  <c r="H30" i="4" l="1"/>
  <c r="H66" i="4"/>
  <c r="H55" i="4"/>
  <c r="H27" i="4" l="1"/>
  <c r="H26" i="4"/>
  <c r="H16" i="4"/>
  <c r="H25" i="4"/>
  <c r="H29" i="4"/>
  <c r="H28" i="4" s="1"/>
  <c r="H23" i="4"/>
  <c r="H22" i="4" l="1"/>
  <c r="H15" i="4"/>
  <c r="H19" i="4"/>
  <c r="H13" i="4"/>
  <c r="H12" i="4"/>
  <c r="H10" i="4"/>
  <c r="H9" i="4" s="1"/>
  <c r="H8" i="4"/>
  <c r="H7" i="4" s="1"/>
  <c r="H14" i="4" l="1"/>
  <c r="H70" i="4" s="1"/>
  <c r="H11" i="4"/>
</calcChain>
</file>

<file path=xl/sharedStrings.xml><?xml version="1.0" encoding="utf-8"?>
<sst xmlns="http://schemas.openxmlformats.org/spreadsheetml/2006/main" count="345" uniqueCount="253">
  <si>
    <t>【表10.2.2-4】</t>
  </si>
  <si>
    <t>工程</t>
  </si>
  <si>
    <t>招标控制价</t>
  </si>
  <si>
    <t>(小写):</t>
  </si>
  <si>
    <t>(大写):</t>
  </si>
  <si>
    <t>招  标  人:</t>
  </si>
  <si>
    <t>造价咨询人:</t>
  </si>
  <si>
    <t xml:space="preserve">
(单位盖章)</t>
  </si>
  <si>
    <t xml:space="preserve">
(单位资质专用章)</t>
  </si>
  <si>
    <t>法定代表人
或其授权人:</t>
  </si>
  <si>
    <t xml:space="preserve">
(签字或盖章)</t>
  </si>
  <si>
    <t>编  制  人:</t>
  </si>
  <si>
    <t>复  核  人:</t>
  </si>
  <si>
    <t xml:space="preserve">
(造价工程师签字盖专用章)</t>
  </si>
  <si>
    <t>编制时间:</t>
  </si>
  <si>
    <t>复核时间:</t>
  </si>
  <si>
    <t>第1页 共1页</t>
  </si>
  <si>
    <t>序号</t>
  </si>
  <si>
    <t>备注</t>
  </si>
  <si>
    <t>暂估价</t>
  </si>
  <si>
    <t>规费</t>
  </si>
  <si>
    <t>税金</t>
  </si>
  <si>
    <t>1</t>
  </si>
  <si>
    <t>1.1</t>
  </si>
  <si>
    <t>2</t>
  </si>
  <si>
    <t>2.1</t>
  </si>
  <si>
    <t>【表10.2.2-13】</t>
  </si>
  <si>
    <t>单位（专业）工程招标控制价费用表</t>
  </si>
  <si>
    <t>工程名称:单项工程-装饰工程</t>
  </si>
  <si>
    <t>标段:</t>
  </si>
  <si>
    <t>费用名称</t>
  </si>
  <si>
    <t>计算公式</t>
  </si>
  <si>
    <t>金额
(元)</t>
  </si>
  <si>
    <t>分部分项工程费</t>
  </si>
  <si>
    <t>∑(分部分项工程量×综合单价）</t>
  </si>
  <si>
    <t>见表10.2.2-16</t>
  </si>
  <si>
    <t>其中</t>
  </si>
  <si>
    <t>人工费+机械费</t>
  </si>
  <si>
    <t>∑分部分项（定额人工费+定额机械费）</t>
  </si>
  <si>
    <t>措施项目费</t>
  </si>
  <si>
    <t>（2.1+2.2）</t>
  </si>
  <si>
    <t>施工技术措施项目费</t>
  </si>
  <si>
    <t>∑(技措项目工程量×综合单价）</t>
  </si>
  <si>
    <t>2.1.1</t>
  </si>
  <si>
    <t>∑技措项目（定额人工费+定额机械费）</t>
  </si>
  <si>
    <t>2.2</t>
  </si>
  <si>
    <t>施工组织措施项目费</t>
  </si>
  <si>
    <t>(1.1+2.1.1)×5.91%</t>
  </si>
  <si>
    <t>见表10.2.2-20</t>
  </si>
  <si>
    <t>2.2.1</t>
  </si>
  <si>
    <t>安全文明施工基本费</t>
  </si>
  <si>
    <t>3</t>
  </si>
  <si>
    <t>其他项目费</t>
  </si>
  <si>
    <t>（3.1+3.2+3.3+3.4）</t>
  </si>
  <si>
    <t>3.1</t>
  </si>
  <si>
    <t>暂列金额</t>
  </si>
  <si>
    <t>3.1.1+3.1.2+3.1.3</t>
  </si>
  <si>
    <t>见表10.2.2-21</t>
  </si>
  <si>
    <t>3.1.1</t>
  </si>
  <si>
    <t>标化工地增加费</t>
  </si>
  <si>
    <t>按招标文件规定额度列计</t>
  </si>
  <si>
    <t>见表10.2.2-22</t>
  </si>
  <si>
    <t>3.1.2</t>
  </si>
  <si>
    <t>优质工程增加费</t>
  </si>
  <si>
    <t>3.1.3</t>
  </si>
  <si>
    <t>其他暂列金额</t>
  </si>
  <si>
    <t>3.2</t>
  </si>
  <si>
    <t>3.2.1+3.2.2+3.2.3</t>
  </si>
  <si>
    <t>3.2.1</t>
  </si>
  <si>
    <t>材料（工程设备）暂估价</t>
  </si>
  <si>
    <t>按招标文件规定额度列计
(或计入综合单价)</t>
  </si>
  <si>
    <t>见表10.2.2-23</t>
  </si>
  <si>
    <t>3.2.2</t>
  </si>
  <si>
    <t>专业工程暂估价</t>
  </si>
  <si>
    <t>见表10.2.2-24</t>
  </si>
  <si>
    <t>3.2.3</t>
  </si>
  <si>
    <t>专项技术措施暂估价</t>
  </si>
  <si>
    <t>见表10.2.2-25</t>
  </si>
  <si>
    <t>3.3</t>
  </si>
  <si>
    <t>计日工</t>
  </si>
  <si>
    <t>∑计日工(暂估数量×综合单价）</t>
  </si>
  <si>
    <t>3.4</t>
  </si>
  <si>
    <t>施工总承包服务费</t>
  </si>
  <si>
    <t>3.4.1+3.4.2</t>
  </si>
  <si>
    <t>3.4.1</t>
  </si>
  <si>
    <t>专业发包工程管理费</t>
  </si>
  <si>
    <t>∑专业发包工程（暂估金额×费率）</t>
  </si>
  <si>
    <t>见表10.2.2-27</t>
  </si>
  <si>
    <t>3.4.2</t>
  </si>
  <si>
    <t>甲供材料设备管理费</t>
  </si>
  <si>
    <t>甲供材料暂估金额×费率+甲供设备暂估金额×费率</t>
  </si>
  <si>
    <t>4</t>
  </si>
  <si>
    <t>(1.1+2.1.1)×8.38%</t>
  </si>
  <si>
    <t>5</t>
  </si>
  <si>
    <t>(1+2+3+4)×9%</t>
  </si>
  <si>
    <t>招标控制价合计</t>
  </si>
  <si>
    <t>1+2+3+4+5</t>
  </si>
  <si>
    <t>【表10.2.2-16】</t>
  </si>
  <si>
    <t>分部分项工程清单与计价表</t>
  </si>
  <si>
    <t>单位(专业)工程名称:单项工程-装饰工程</t>
  </si>
  <si>
    <t>项目编码</t>
  </si>
  <si>
    <t>项目名称</t>
  </si>
  <si>
    <t>项目特征</t>
  </si>
  <si>
    <t>计量
单位</t>
  </si>
  <si>
    <t>工程量</t>
  </si>
  <si>
    <t>综合单价</t>
  </si>
  <si>
    <t>合价</t>
  </si>
  <si>
    <t>m2</t>
  </si>
  <si>
    <t>本页小计</t>
  </si>
  <si>
    <t>m</t>
  </si>
  <si>
    <t>樘</t>
  </si>
  <si>
    <t>011204003001</t>
  </si>
  <si>
    <t>m3</t>
  </si>
  <si>
    <t>套</t>
  </si>
  <si>
    <t>030411001001</t>
  </si>
  <si>
    <t>030411004001</t>
  </si>
  <si>
    <t>030411004002</t>
  </si>
  <si>
    <t>个</t>
  </si>
  <si>
    <t>030404034002</t>
  </si>
  <si>
    <t>030404034003</t>
  </si>
  <si>
    <t>030411006001</t>
  </si>
  <si>
    <t>项</t>
    <phoneticPr fontId="7" type="noConversion"/>
  </si>
  <si>
    <t>砌筑工程</t>
    <phoneticPr fontId="7" type="noConversion"/>
  </si>
  <si>
    <t>010402001001</t>
  </si>
  <si>
    <t>卫生间
M5.0混合砂浆砌筑，120mm厚轻质砖隔墙</t>
    <phoneticPr fontId="7" type="noConversion"/>
  </si>
  <si>
    <t xml:space="preserve"> 门窗工程</t>
    <phoneticPr fontId="7" type="noConversion"/>
  </si>
  <si>
    <t>010801002001</t>
  </si>
  <si>
    <t xml:space="preserve">木质门带套 </t>
  </si>
  <si>
    <t>010903002001</t>
  </si>
  <si>
    <t xml:space="preserve">墙面涂膜防水 </t>
  </si>
  <si>
    <t>聚氨酯防水涂料厚度（mm）1.5立面（H=1500mm)</t>
  </si>
  <si>
    <t>010904002001</t>
  </si>
  <si>
    <t xml:space="preserve">楼（地）面涂膜防水 </t>
  </si>
  <si>
    <t>聚氨酯防水涂料厚度（mm）1.5平面</t>
  </si>
  <si>
    <t xml:space="preserve"> 楼地面装饰工程</t>
  </si>
  <si>
    <t>011102003001</t>
  </si>
  <si>
    <t xml:space="preserve">块料楼地面 </t>
  </si>
  <si>
    <t>1、20mm厚1:3水泥砂浆找平层
2、30mm厚1:3水泥砂浆结合层
3、1200*600仿大理石地砖地面</t>
    <phoneticPr fontId="7" type="noConversion"/>
  </si>
  <si>
    <t>墙、柱面装饰与隔断、幕墙工程</t>
  </si>
  <si>
    <t xml:space="preserve">块料墙面 </t>
  </si>
  <si>
    <t>1、20mm厚1:2.5水泥砂浆找平层
2、5mm厚专用胶泥粘贴
3、1200*600仿大理石墙砖贴面</t>
    <phoneticPr fontId="7" type="noConversion"/>
  </si>
  <si>
    <t xml:space="preserve"> 天棚工程</t>
    <phoneticPr fontId="7" type="noConversion"/>
  </si>
  <si>
    <t>011302001003</t>
  </si>
  <si>
    <t xml:space="preserve">吊顶天棚 </t>
  </si>
  <si>
    <t>1、600*600白色铝板吊顶（含专用龙骨）</t>
  </si>
  <si>
    <t>01B010</t>
  </si>
  <si>
    <t xml:space="preserve">大便坑 </t>
  </si>
  <si>
    <t>大便坑式面层砂浆</t>
  </si>
  <si>
    <t>只</t>
  </si>
  <si>
    <t>011210005001</t>
  </si>
  <si>
    <t xml:space="preserve">成品隔断 </t>
  </si>
  <si>
    <t>卫生间成品隔断</t>
  </si>
  <si>
    <t>011505001001</t>
  </si>
  <si>
    <t xml:space="preserve">洗漱台 </t>
  </si>
  <si>
    <t>20mm白色大理石洗漱台台下盆
石材台面开孔直径（cm）60以内</t>
    <phoneticPr fontId="7" type="noConversion"/>
  </si>
  <si>
    <t>011505010001</t>
  </si>
  <si>
    <t xml:space="preserve">镜面玻璃 </t>
  </si>
  <si>
    <t>113020010002</t>
  </si>
  <si>
    <t>前室洗漱台盆</t>
  </si>
  <si>
    <t>前室洗漱台盆(包含五金配件)</t>
  </si>
  <si>
    <t>113020010003</t>
  </si>
  <si>
    <t>前室洗漱台盆龙头</t>
  </si>
  <si>
    <t>113020010004</t>
  </si>
  <si>
    <t>卫生间蹲坑（箭牌）</t>
    <phoneticPr fontId="7" type="noConversion"/>
  </si>
  <si>
    <t>卫生间脚踩式白色蹲坑选样</t>
  </si>
  <si>
    <t>113020010006</t>
  </si>
  <si>
    <t>卫生间小便斗 （箭牌）</t>
    <phoneticPr fontId="7" type="noConversion"/>
  </si>
  <si>
    <t>卫生间白色小便斗选样</t>
  </si>
  <si>
    <t>113020010007</t>
  </si>
  <si>
    <t>卫生间拖把池</t>
  </si>
  <si>
    <t>卫生间白色拖把池选样</t>
  </si>
  <si>
    <t>其它装饰工程</t>
    <phoneticPr fontId="7" type="noConversion"/>
  </si>
  <si>
    <t xml:space="preserve"> 电气设备安装工程</t>
    <phoneticPr fontId="7" type="noConversion"/>
  </si>
  <si>
    <t xml:space="preserve">配管 </t>
  </si>
  <si>
    <t>砖、混凝土结构暗配 PVC套管20(大厅顶面吊顶区)</t>
    <phoneticPr fontId="7" type="noConversion"/>
  </si>
  <si>
    <t>030411001003</t>
  </si>
  <si>
    <t>砖、混凝土结构暗配PVC套管 SC32</t>
    <phoneticPr fontId="7" type="noConversion"/>
  </si>
  <si>
    <t xml:space="preserve">配线 </t>
  </si>
  <si>
    <t>穿照明线 WDZB-BYJ2.5</t>
  </si>
  <si>
    <t>穿照明线 PE2.5</t>
  </si>
  <si>
    <t xml:space="preserve">荧光灯 </t>
    <phoneticPr fontId="7" type="noConversion"/>
  </si>
  <si>
    <t>600*600格栅灯</t>
    <phoneticPr fontId="7" type="noConversion"/>
  </si>
  <si>
    <t>套</t>
    <phoneticPr fontId="7" type="noConversion"/>
  </si>
  <si>
    <t>换气扇</t>
    <phoneticPr fontId="7" type="noConversion"/>
  </si>
  <si>
    <t xml:space="preserve">照明开关 </t>
  </si>
  <si>
    <t>双联单控开关安装利旧</t>
    <phoneticPr fontId="7" type="noConversion"/>
  </si>
  <si>
    <t>三联单控开关安装利旧</t>
    <phoneticPr fontId="7" type="noConversion"/>
  </si>
  <si>
    <t xml:space="preserve">接线盒 </t>
  </si>
  <si>
    <t>钢制开关盒、插座盒安装</t>
  </si>
  <si>
    <t>030411006002</t>
  </si>
  <si>
    <t>暗装钢制接线盒</t>
  </si>
  <si>
    <t>给排水安装</t>
    <phoneticPr fontId="7" type="noConversion"/>
  </si>
  <si>
    <t>031001006001</t>
  </si>
  <si>
    <t xml:space="preserve">塑料管 </t>
  </si>
  <si>
    <t>室内PPR给水管（热熔连接） DN25
管道消毒、冲洗 公称直径（mm以内）50</t>
  </si>
  <si>
    <t>031004014001</t>
  </si>
  <si>
    <t xml:space="preserve">给、排水附（配）件 </t>
  </si>
  <si>
    <t>地漏安装 公称直径（mm以内）50</t>
  </si>
  <si>
    <t>砌块墙 (包管)</t>
    <phoneticPr fontId="7" type="noConversion"/>
  </si>
  <si>
    <t>011108001001</t>
  </si>
  <si>
    <t xml:space="preserve">石材零星项目 </t>
  </si>
  <si>
    <t>1、30mm厚1:3水泥砂浆找平层
2、20mm厚1:3水泥砂浆结合层
3、意大利灰大理石门槛石</t>
  </si>
  <si>
    <t>5mm防雾镜面玻璃</t>
    <phoneticPr fontId="7" type="noConversion"/>
  </si>
  <si>
    <t>卫生间地面修补</t>
    <phoneticPr fontId="7" type="noConversion"/>
  </si>
  <si>
    <t>卫生间地面安定基层处理</t>
    <phoneticPr fontId="7" type="noConversion"/>
  </si>
  <si>
    <t>600*600换气扇</t>
    <phoneticPr fontId="7" type="noConversion"/>
  </si>
  <si>
    <t>成品免漆木质房门(橡木纹)，规格0921：含门套、门锁等五金）</t>
    <phoneticPr fontId="7" type="noConversion"/>
  </si>
  <si>
    <t>瓷砖美缝</t>
    <phoneticPr fontId="7" type="noConversion"/>
  </si>
  <si>
    <t>1200*600仿大理石地砖美缝剂擦缝</t>
    <phoneticPr fontId="7" type="noConversion"/>
  </si>
  <si>
    <t>011701006001</t>
  </si>
  <si>
    <t>满堂脚手架</t>
  </si>
  <si>
    <t>满堂脚手架 ~基本层3.6m～5.2m</t>
  </si>
  <si>
    <t>01B001</t>
  </si>
  <si>
    <t>卫生清理</t>
  </si>
  <si>
    <t>1.施工工程:施工期间卫生清理2.垃圾清运（运距自行考虑）</t>
  </si>
  <si>
    <t>01B003</t>
  </si>
  <si>
    <t>卫生保洁</t>
  </si>
  <si>
    <t>1.施工工程:室内家政服务费（家具进场后细卫生清理、开荒保洁）2.垃圾清运（运距自行考虑</t>
  </si>
  <si>
    <t>卫生间防水工程</t>
    <phoneticPr fontId="7" type="noConversion"/>
  </si>
  <si>
    <t>中医院一、二层装饰装修改造</t>
    <phoneticPr fontId="7" type="noConversion"/>
  </si>
  <si>
    <t xml:space="preserve"> 楼地面装饰工程</t>
    <phoneticPr fontId="7" type="noConversion"/>
  </si>
  <si>
    <t>墙面乳胶漆基层</t>
    <phoneticPr fontId="7" type="noConversion"/>
  </si>
  <si>
    <t>墙面乳胶漆刷白</t>
    <phoneticPr fontId="7" type="noConversion"/>
  </si>
  <si>
    <t>成本黑色不锈钢踢脚线</t>
    <phoneticPr fontId="7" type="noConversion"/>
  </si>
  <si>
    <t>1、轻钢龙骨纸面石膏板（含专用龙骨）</t>
    <phoneticPr fontId="7" type="noConversion"/>
  </si>
  <si>
    <t>50mm不锈钢踢脚线</t>
    <phoneticPr fontId="7" type="noConversion"/>
  </si>
  <si>
    <t>钢结构楼梯制作</t>
    <phoneticPr fontId="7" type="noConversion"/>
  </si>
  <si>
    <t>1.施工工程:暂估（根据设计图纸深化）</t>
    <phoneticPr fontId="7" type="noConversion"/>
  </si>
  <si>
    <t>项</t>
    <phoneticPr fontId="7" type="noConversion"/>
  </si>
  <si>
    <t>01B004</t>
    <phoneticPr fontId="7" type="noConversion"/>
  </si>
  <si>
    <t>液压平台
电梯</t>
    <phoneticPr fontId="7" type="noConversion"/>
  </si>
  <si>
    <t>遮阳窗帘</t>
    <phoneticPr fontId="7" type="noConversion"/>
  </si>
  <si>
    <t>成品窗帘定制</t>
    <phoneticPr fontId="7" type="noConversion"/>
  </si>
  <si>
    <t>01B011</t>
    <phoneticPr fontId="7" type="noConversion"/>
  </si>
  <si>
    <t>01B012</t>
    <phoneticPr fontId="7" type="noConversion"/>
  </si>
  <si>
    <t>小便斗</t>
    <phoneticPr fontId="7" type="noConversion"/>
  </si>
  <si>
    <t>立式小便坑式面层砂浆</t>
    <phoneticPr fontId="7" type="noConversion"/>
  </si>
  <si>
    <t>台盆</t>
    <phoneticPr fontId="7" type="noConversion"/>
  </si>
  <si>
    <t>台下盆包含龙头</t>
    <phoneticPr fontId="7" type="noConversion"/>
  </si>
  <si>
    <t>钢结构基层及结构柱</t>
    <phoneticPr fontId="7" type="noConversion"/>
  </si>
  <si>
    <t>1.施工工程:按结构施工图计算</t>
    <phoneticPr fontId="7" type="noConversion"/>
  </si>
  <si>
    <t>入口玻璃感应门</t>
    <phoneticPr fontId="7" type="noConversion"/>
  </si>
  <si>
    <t>玻璃感应门及消防疏散门</t>
    <phoneticPr fontId="7" type="noConversion"/>
  </si>
  <si>
    <t>J~D轴新建窗+钢梁基层</t>
    <phoneticPr fontId="7" type="noConversion"/>
  </si>
  <si>
    <t>1、12mm钢化固定玻璃
2、不锈钢收口、18mm阻燃板基层
3、钢梁基层（详见基层）</t>
    <phoneticPr fontId="7" type="noConversion"/>
  </si>
  <si>
    <t>入口企业背景墙</t>
    <phoneticPr fontId="7" type="noConversion"/>
  </si>
  <si>
    <t>按图施工</t>
    <phoneticPr fontId="7" type="noConversion"/>
  </si>
  <si>
    <t>01B003</t>
    <phoneticPr fontId="7" type="noConversion"/>
  </si>
  <si>
    <t>二楼栏杆扶手</t>
    <phoneticPr fontId="7" type="noConversion"/>
  </si>
  <si>
    <t>2077281.33元</t>
    <phoneticPr fontId="7" type="noConversion"/>
  </si>
  <si>
    <t>原有农行基础折除</t>
    <phoneticPr fontId="7" type="noConversion"/>
  </si>
  <si>
    <t>1、原有地面拆除
2、原有吊顶拆除
3、原有墙面及家具零星家具拆除</t>
    <phoneticPr fontId="7" type="noConversion"/>
  </si>
  <si>
    <t>贰佰零柒万柒仟贰佰捌拾壹元叁角叁分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</si>
</sst>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12" x14ac:knownFonts="1">
    <font>
      <sz val="10"/>
      <name val="Arial"/>
    </font>
    <font>
      <sz val="9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color rgb="FF000000"/>
      <name val="黑体"/>
      <family val="3"/>
      <charset val="134"/>
    </font>
    <font>
      <b/>
      <sz val="2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1" fillId="0" borderId="0">
      <alignment vertical="center"/>
    </xf>
  </cellStyleXfs>
  <cellXfs count="89">
    <xf numFmtId="0" fontId="0" fillId="0" borderId="0" xfId="0"/>
    <xf numFmtId="0" fontId="0" fillId="0" borderId="0" xfId="0"/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2" fontId="1" fillId="2" borderId="6" xfId="0" applyNumberFormat="1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left" vertical="center" wrapText="1"/>
    </xf>
    <xf numFmtId="2" fontId="1" fillId="2" borderId="5" xfId="0" applyNumberFormat="1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right" vertical="center" wrapText="1"/>
    </xf>
    <xf numFmtId="0" fontId="0" fillId="0" borderId="0" xfId="0"/>
    <xf numFmtId="176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right" vertical="center" wrapText="1"/>
    </xf>
    <xf numFmtId="176" fontId="8" fillId="2" borderId="7" xfId="0" applyNumberFormat="1" applyFont="1" applyFill="1" applyBorder="1" applyAlignment="1">
      <alignment horizontal="right" vertical="center" wrapText="1"/>
    </xf>
    <xf numFmtId="0" fontId="0" fillId="0" borderId="0" xfId="0"/>
    <xf numFmtId="177" fontId="8" fillId="2" borderId="7" xfId="0" applyNumberFormat="1" applyFont="1" applyFill="1" applyBorder="1" applyAlignment="1">
      <alignment horizontal="right" vertical="center" wrapText="1"/>
    </xf>
    <xf numFmtId="176" fontId="9" fillId="2" borderId="7" xfId="0" applyNumberFormat="1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2" borderId="7" xfId="0" applyNumberFormat="1" applyFont="1" applyFill="1" applyBorder="1" applyAlignment="1" applyProtection="1">
      <alignment horizontal="center" vertical="center" wrapText="1"/>
    </xf>
    <xf numFmtId="0" fontId="8" fillId="2" borderId="7" xfId="0" applyNumberFormat="1" applyFont="1" applyFill="1" applyBorder="1" applyAlignment="1" applyProtection="1">
      <alignment horizontal="left" vertical="center" wrapText="1"/>
    </xf>
    <xf numFmtId="0" fontId="8" fillId="2" borderId="7" xfId="0" applyNumberFormat="1" applyFont="1" applyFill="1" applyBorder="1" applyAlignment="1" applyProtection="1">
      <alignment horizontal="right" vertical="center" wrapText="1"/>
    </xf>
    <xf numFmtId="176" fontId="8" fillId="2" borderId="7" xfId="0" applyNumberFormat="1" applyFont="1" applyFill="1" applyBorder="1" applyAlignment="1" applyProtection="1">
      <alignment horizontal="right" vertical="center" wrapText="1"/>
    </xf>
    <xf numFmtId="0" fontId="8" fillId="2" borderId="7" xfId="1" applyNumberFormat="1" applyFont="1" applyFill="1" applyBorder="1" applyAlignment="1" applyProtection="1">
      <alignment horizontal="center" vertical="center" wrapText="1"/>
    </xf>
    <xf numFmtId="0" fontId="8" fillId="2" borderId="7" xfId="1" applyNumberFormat="1" applyFont="1" applyFill="1" applyBorder="1" applyAlignment="1" applyProtection="1">
      <alignment horizontal="left" vertical="center" wrapText="1"/>
    </xf>
    <xf numFmtId="0" fontId="8" fillId="2" borderId="7" xfId="1" applyNumberFormat="1" applyFont="1" applyFill="1" applyBorder="1" applyAlignment="1" applyProtection="1">
      <alignment horizontal="right" vertical="center" wrapText="1"/>
    </xf>
    <xf numFmtId="176" fontId="8" fillId="2" borderId="7" xfId="1" applyNumberFormat="1" applyFont="1" applyFill="1" applyBorder="1" applyAlignment="1" applyProtection="1">
      <alignment horizontal="right" vertical="center" wrapTex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8" fillId="0" borderId="7" xfId="0" applyNumberFormat="1" applyFont="1" applyFill="1" applyBorder="1" applyAlignment="1" applyProtection="1">
      <alignment horizontal="right" vertical="center" wrapText="1"/>
    </xf>
    <xf numFmtId="176" fontId="8" fillId="0" borderId="7" xfId="0" applyNumberFormat="1" applyFont="1" applyFill="1" applyBorder="1" applyAlignment="1" applyProtection="1">
      <alignment horizontal="right" vertical="center" wrapText="1"/>
    </xf>
    <xf numFmtId="176" fontId="9" fillId="2" borderId="7" xfId="0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0" fillId="0" borderId="0" xfId="0"/>
    <xf numFmtId="0" fontId="0" fillId="0" borderId="1" xfId="0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0" fillId="0" borderId="0" xfId="0"/>
    <xf numFmtId="0" fontId="6" fillId="2" borderId="2" xfId="0" applyFont="1" applyFill="1" applyBorder="1" applyAlignment="1">
      <alignment horizontal="center" vertical="top" wrapText="1"/>
    </xf>
    <xf numFmtId="0" fontId="0" fillId="0" borderId="2" xfId="0" applyBorder="1"/>
    <xf numFmtId="0" fontId="5" fillId="2" borderId="0" xfId="0" applyFont="1" applyFill="1" applyBorder="1" applyAlignment="1">
      <alignment horizontal="left" wrapText="1"/>
    </xf>
    <xf numFmtId="0" fontId="0" fillId="0" borderId="0" xfId="0" applyBorder="1"/>
    <xf numFmtId="0" fontId="1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4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3" xfId="0" applyBorder="1"/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shrinkToFit="1"/>
    </xf>
    <xf numFmtId="2" fontId="10" fillId="2" borderId="7" xfId="0" applyNumberFormat="1" applyFont="1" applyFill="1" applyBorder="1" applyAlignment="1">
      <alignment horizontal="right" vertical="center" shrinkToFi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8" xfId="0" applyBorder="1"/>
    <xf numFmtId="0" fontId="1" fillId="2" borderId="9" xfId="0" applyFont="1" applyFill="1" applyBorder="1" applyAlignment="1">
      <alignment horizontal="left" vertical="center" wrapText="1"/>
    </xf>
    <xf numFmtId="0" fontId="0" fillId="0" borderId="10" xfId="0" applyBorder="1"/>
    <xf numFmtId="0" fontId="1" fillId="2" borderId="10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2" fontId="1" fillId="2" borderId="4" xfId="0" applyNumberFormat="1" applyFont="1" applyFill="1" applyBorder="1" applyAlignment="1">
      <alignment horizontal="right" vertical="center" shrinkToFit="1"/>
    </xf>
    <xf numFmtId="0" fontId="0" fillId="0" borderId="14" xfId="0" applyBorder="1"/>
    <xf numFmtId="0" fontId="0" fillId="0" borderId="15" xfId="0" applyBorder="1"/>
    <xf numFmtId="2" fontId="1" fillId="2" borderId="0" xfId="0" applyNumberFormat="1" applyFont="1" applyFill="1" applyBorder="1" applyAlignment="1">
      <alignment horizontal="right" vertical="center" shrinkToFi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workbookViewId="0">
      <selection activeCell="B8" sqref="B8:C8"/>
    </sheetView>
  </sheetViews>
  <sheetFormatPr defaultColWidth="9.140625" defaultRowHeight="12.75" x14ac:dyDescent="0.2"/>
  <cols>
    <col min="1" max="1" width="14.85546875" customWidth="1"/>
    <col min="2" max="2" width="8.85546875" customWidth="1"/>
    <col min="3" max="3" width="22.7109375" customWidth="1"/>
    <col min="4" max="4" width="2.140625" customWidth="1"/>
    <col min="5" max="5" width="14.85546875" customWidth="1"/>
    <col min="6" max="7" width="16.5703125" customWidth="1"/>
  </cols>
  <sheetData>
    <row r="1" spans="1:9" ht="19.5" customHeight="1" x14ac:dyDescent="0.2">
      <c r="A1" s="57" t="s">
        <v>0</v>
      </c>
      <c r="B1" s="52"/>
      <c r="C1" s="52"/>
      <c r="D1" s="2"/>
      <c r="E1" s="3"/>
      <c r="F1" s="4"/>
      <c r="G1" s="4"/>
    </row>
    <row r="2" spans="1:9" ht="51.75" customHeight="1" x14ac:dyDescent="0.3">
      <c r="A2" s="5"/>
      <c r="B2" s="58" t="s">
        <v>219</v>
      </c>
      <c r="C2" s="59"/>
      <c r="D2" s="59"/>
      <c r="E2" s="59"/>
      <c r="F2" s="59"/>
      <c r="G2" s="6" t="s">
        <v>1</v>
      </c>
    </row>
    <row r="3" spans="1:9" ht="84.75" customHeight="1" x14ac:dyDescent="0.2">
      <c r="A3" s="60" t="s">
        <v>2</v>
      </c>
      <c r="B3" s="52"/>
      <c r="C3" s="52"/>
      <c r="D3" s="52"/>
      <c r="E3" s="52"/>
      <c r="F3" s="52"/>
      <c r="G3" s="52"/>
    </row>
    <row r="4" spans="1:9" ht="54.75" customHeight="1" x14ac:dyDescent="0.2">
      <c r="A4" s="7" t="s">
        <v>2</v>
      </c>
      <c r="B4" s="7" t="s">
        <v>3</v>
      </c>
      <c r="C4" s="55" t="s">
        <v>249</v>
      </c>
      <c r="D4" s="56"/>
      <c r="E4" s="56"/>
      <c r="F4" s="56"/>
      <c r="G4" s="56"/>
      <c r="I4" s="46"/>
    </row>
    <row r="5" spans="1:9" ht="42.75" customHeight="1" x14ac:dyDescent="0.2">
      <c r="A5" s="7"/>
      <c r="B5" s="7" t="s">
        <v>4</v>
      </c>
      <c r="C5" s="61" t="s">
        <v>252</v>
      </c>
      <c r="D5" s="54"/>
      <c r="E5" s="54"/>
      <c r="F5" s="54"/>
      <c r="G5" s="54"/>
      <c r="I5" s="46"/>
    </row>
    <row r="6" spans="1:9" ht="69.75" customHeight="1" x14ac:dyDescent="0.2">
      <c r="A6" s="7"/>
      <c r="B6" s="7"/>
      <c r="C6" s="8"/>
      <c r="D6" s="9"/>
      <c r="E6" s="8"/>
      <c r="F6" s="8"/>
      <c r="G6" s="8"/>
    </row>
    <row r="7" spans="1:9" ht="49.5" customHeight="1" x14ac:dyDescent="0.2">
      <c r="A7" s="7" t="s">
        <v>5</v>
      </c>
      <c r="B7" s="55"/>
      <c r="C7" s="56"/>
      <c r="D7" s="7"/>
      <c r="E7" s="7" t="s">
        <v>6</v>
      </c>
      <c r="F7" s="55"/>
      <c r="G7" s="56"/>
    </row>
    <row r="8" spans="1:9" ht="54.75" customHeight="1" x14ac:dyDescent="0.2">
      <c r="A8" s="10"/>
      <c r="B8" s="53" t="s">
        <v>7</v>
      </c>
      <c r="C8" s="54"/>
      <c r="D8" s="10"/>
      <c r="E8" s="10"/>
      <c r="F8" s="53" t="s">
        <v>8</v>
      </c>
      <c r="G8" s="54"/>
    </row>
    <row r="9" spans="1:9" ht="32.25" customHeight="1" x14ac:dyDescent="0.2">
      <c r="A9" s="7" t="s">
        <v>9</v>
      </c>
      <c r="B9" s="55"/>
      <c r="C9" s="56"/>
      <c r="D9" s="7"/>
      <c r="E9" s="7" t="s">
        <v>9</v>
      </c>
      <c r="F9" s="55"/>
      <c r="G9" s="56"/>
    </row>
    <row r="10" spans="1:9" ht="64.5" customHeight="1" x14ac:dyDescent="0.2">
      <c r="A10" s="10"/>
      <c r="B10" s="53" t="s">
        <v>10</v>
      </c>
      <c r="C10" s="54"/>
      <c r="D10" s="10"/>
      <c r="E10" s="10"/>
      <c r="F10" s="53" t="s">
        <v>10</v>
      </c>
      <c r="G10" s="54"/>
    </row>
    <row r="11" spans="1:9" ht="19.5" customHeight="1" x14ac:dyDescent="0.2">
      <c r="A11" s="7" t="s">
        <v>11</v>
      </c>
      <c r="B11" s="55"/>
      <c r="C11" s="56"/>
      <c r="D11" s="7"/>
      <c r="E11" s="7" t="s">
        <v>12</v>
      </c>
      <c r="F11" s="55"/>
      <c r="G11" s="56"/>
    </row>
    <row r="12" spans="1:9" ht="49.5" customHeight="1" x14ac:dyDescent="0.2">
      <c r="A12" s="10"/>
      <c r="B12" s="53" t="s">
        <v>13</v>
      </c>
      <c r="C12" s="54"/>
      <c r="D12" s="10"/>
      <c r="E12" s="10"/>
      <c r="F12" s="53" t="s">
        <v>13</v>
      </c>
      <c r="G12" s="54"/>
    </row>
    <row r="13" spans="1:9" ht="63" customHeight="1" x14ac:dyDescent="0.2">
      <c r="A13" s="7" t="s">
        <v>14</v>
      </c>
      <c r="B13" s="51"/>
      <c r="C13" s="52"/>
      <c r="D13" s="7"/>
      <c r="E13" s="7" t="s">
        <v>15</v>
      </c>
      <c r="F13" s="51"/>
      <c r="G13" s="52"/>
    </row>
  </sheetData>
  <mergeCells count="19">
    <mergeCell ref="A1:C1"/>
    <mergeCell ref="B2:F2"/>
    <mergeCell ref="A3:G3"/>
    <mergeCell ref="C4:G4"/>
    <mergeCell ref="C5:G5"/>
    <mergeCell ref="B7:C7"/>
    <mergeCell ref="F7:G7"/>
    <mergeCell ref="B8:C8"/>
    <mergeCell ref="F8:G8"/>
    <mergeCell ref="B9:C9"/>
    <mergeCell ref="F9:G9"/>
    <mergeCell ref="B13:C13"/>
    <mergeCell ref="F13:G13"/>
    <mergeCell ref="B10:C10"/>
    <mergeCell ref="F10:G10"/>
    <mergeCell ref="B11:C11"/>
    <mergeCell ref="F11:G11"/>
    <mergeCell ref="B12:C12"/>
    <mergeCell ref="F12:G12"/>
  </mergeCells>
  <phoneticPr fontId="7" type="noConversion"/>
  <printOptions horizontalCentered="1"/>
  <pageMargins left="0.78740157480314998" right="0.39370078740157499" top="0.39370078740157499" bottom="0.39370078740157499" header="0" footer="0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workbookViewId="0">
      <selection activeCell="J16" sqref="J16"/>
    </sheetView>
  </sheetViews>
  <sheetFormatPr defaultColWidth="9.140625" defaultRowHeight="12.75" x14ac:dyDescent="0.2"/>
  <cols>
    <col min="1" max="1" width="5.42578125" customWidth="1"/>
    <col min="2" max="2" width="5.140625" customWidth="1"/>
    <col min="3" max="3" width="26.7109375" customWidth="1"/>
    <col min="4" max="4" width="32.28515625" customWidth="1"/>
    <col min="5" max="5" width="14.7109375" customWidth="1"/>
    <col min="6" max="6" width="12.42578125" customWidth="1"/>
  </cols>
  <sheetData>
    <row r="1" spans="1:7" ht="20.25" customHeight="1" x14ac:dyDescent="0.2">
      <c r="A1" s="57" t="s">
        <v>26</v>
      </c>
      <c r="B1" s="52"/>
      <c r="C1" s="52"/>
      <c r="D1" s="11"/>
      <c r="E1" s="11"/>
      <c r="F1" s="11"/>
    </row>
    <row r="2" spans="1:7" ht="66" customHeight="1" x14ac:dyDescent="0.2">
      <c r="A2" s="60" t="s">
        <v>27</v>
      </c>
      <c r="B2" s="52"/>
      <c r="C2" s="52"/>
      <c r="D2" s="52"/>
      <c r="E2" s="52"/>
      <c r="F2" s="52"/>
    </row>
    <row r="3" spans="1:7" ht="30.75" customHeight="1" x14ac:dyDescent="0.2">
      <c r="A3" s="66" t="s">
        <v>28</v>
      </c>
      <c r="B3" s="56"/>
      <c r="C3" s="56"/>
      <c r="D3" s="13" t="s">
        <v>29</v>
      </c>
      <c r="E3" s="67" t="s">
        <v>16</v>
      </c>
      <c r="F3" s="56"/>
    </row>
    <row r="4" spans="1:7" ht="29.25" customHeight="1" x14ac:dyDescent="0.2">
      <c r="A4" s="14" t="s">
        <v>17</v>
      </c>
      <c r="B4" s="63" t="s">
        <v>30</v>
      </c>
      <c r="C4" s="54"/>
      <c r="D4" s="14" t="s">
        <v>31</v>
      </c>
      <c r="E4" s="14" t="s">
        <v>32</v>
      </c>
      <c r="F4" s="12" t="s">
        <v>18</v>
      </c>
    </row>
    <row r="5" spans="1:7" ht="24" customHeight="1" x14ac:dyDescent="0.2">
      <c r="A5" s="14" t="s">
        <v>22</v>
      </c>
      <c r="B5" s="62" t="s">
        <v>33</v>
      </c>
      <c r="C5" s="54"/>
      <c r="D5" s="14" t="s">
        <v>34</v>
      </c>
      <c r="E5" s="21">
        <v>1900605.04</v>
      </c>
      <c r="F5" s="18" t="s">
        <v>35</v>
      </c>
      <c r="G5" s="88"/>
    </row>
    <row r="6" spans="1:7" ht="24" customHeight="1" x14ac:dyDescent="0.2">
      <c r="A6" s="14" t="s">
        <v>23</v>
      </c>
      <c r="B6" s="20" t="s">
        <v>36</v>
      </c>
      <c r="C6" s="20" t="s">
        <v>37</v>
      </c>
      <c r="D6" s="14" t="s">
        <v>38</v>
      </c>
      <c r="E6" s="21">
        <v>44088.85</v>
      </c>
      <c r="F6" s="17"/>
    </row>
    <row r="7" spans="1:7" ht="24" customHeight="1" x14ac:dyDescent="0.2">
      <c r="A7" s="14" t="s">
        <v>24</v>
      </c>
      <c r="B7" s="62" t="s">
        <v>39</v>
      </c>
      <c r="C7" s="54"/>
      <c r="D7" s="14" t="s">
        <v>40</v>
      </c>
      <c r="E7" s="21">
        <v>1462.54</v>
      </c>
      <c r="F7" s="17"/>
    </row>
    <row r="8" spans="1:7" ht="24" customHeight="1" x14ac:dyDescent="0.2">
      <c r="A8" s="14" t="s">
        <v>25</v>
      </c>
      <c r="B8" s="62" t="s">
        <v>41</v>
      </c>
      <c r="C8" s="54"/>
      <c r="D8" s="14" t="s">
        <v>42</v>
      </c>
      <c r="E8" s="21"/>
      <c r="F8" s="17" t="s">
        <v>35</v>
      </c>
    </row>
    <row r="9" spans="1:7" ht="24" customHeight="1" x14ac:dyDescent="0.2">
      <c r="A9" s="14" t="s">
        <v>43</v>
      </c>
      <c r="B9" s="20" t="s">
        <v>36</v>
      </c>
      <c r="C9" s="20" t="s">
        <v>37</v>
      </c>
      <c r="D9" s="14" t="s">
        <v>44</v>
      </c>
      <c r="E9" s="21"/>
      <c r="F9" s="17"/>
    </row>
    <row r="10" spans="1:7" ht="24" customHeight="1" x14ac:dyDescent="0.2">
      <c r="A10" s="14" t="s">
        <v>45</v>
      </c>
      <c r="B10" s="62" t="s">
        <v>46</v>
      </c>
      <c r="C10" s="54"/>
      <c r="D10" s="14" t="s">
        <v>47</v>
      </c>
      <c r="E10" s="21">
        <v>1421.11</v>
      </c>
      <c r="F10" s="17" t="s">
        <v>48</v>
      </c>
    </row>
    <row r="11" spans="1:7" ht="24" customHeight="1" x14ac:dyDescent="0.2">
      <c r="A11" s="14" t="s">
        <v>49</v>
      </c>
      <c r="B11" s="20" t="s">
        <v>36</v>
      </c>
      <c r="C11" s="20" t="s">
        <v>50</v>
      </c>
      <c r="D11" s="14" t="s">
        <v>47</v>
      </c>
      <c r="E11" s="21">
        <v>1421.11</v>
      </c>
      <c r="F11" s="17" t="s">
        <v>48</v>
      </c>
    </row>
    <row r="12" spans="1:7" ht="24" customHeight="1" x14ac:dyDescent="0.2">
      <c r="A12" s="14" t="s">
        <v>51</v>
      </c>
      <c r="B12" s="62" t="s">
        <v>52</v>
      </c>
      <c r="C12" s="54"/>
      <c r="D12" s="14" t="s">
        <v>53</v>
      </c>
      <c r="E12" s="21"/>
      <c r="F12" s="17"/>
    </row>
    <row r="13" spans="1:7" ht="24" customHeight="1" x14ac:dyDescent="0.2">
      <c r="A13" s="14" t="s">
        <v>54</v>
      </c>
      <c r="B13" s="62" t="s">
        <v>55</v>
      </c>
      <c r="C13" s="54"/>
      <c r="D13" s="14" t="s">
        <v>56</v>
      </c>
      <c r="E13" s="21"/>
      <c r="F13" s="17" t="s">
        <v>57</v>
      </c>
    </row>
    <row r="14" spans="1:7" ht="24" customHeight="1" x14ac:dyDescent="0.2">
      <c r="A14" s="14" t="s">
        <v>58</v>
      </c>
      <c r="B14" s="62" t="s">
        <v>36</v>
      </c>
      <c r="C14" s="20" t="s">
        <v>59</v>
      </c>
      <c r="D14" s="14" t="s">
        <v>60</v>
      </c>
      <c r="E14" s="21"/>
      <c r="F14" s="17" t="s">
        <v>61</v>
      </c>
    </row>
    <row r="15" spans="1:7" ht="24" customHeight="1" x14ac:dyDescent="0.2">
      <c r="A15" s="12" t="s">
        <v>62</v>
      </c>
      <c r="B15" s="56"/>
      <c r="C15" s="20" t="s">
        <v>63</v>
      </c>
      <c r="D15" s="14" t="s">
        <v>60</v>
      </c>
      <c r="E15" s="21"/>
      <c r="F15" s="17" t="s">
        <v>61</v>
      </c>
    </row>
    <row r="16" spans="1:7" ht="24" customHeight="1" x14ac:dyDescent="0.2">
      <c r="A16" s="12" t="s">
        <v>64</v>
      </c>
      <c r="B16" s="56"/>
      <c r="C16" s="20" t="s">
        <v>65</v>
      </c>
      <c r="D16" s="14" t="s">
        <v>60</v>
      </c>
      <c r="E16" s="21"/>
      <c r="F16" s="17" t="s">
        <v>61</v>
      </c>
    </row>
    <row r="17" spans="1:7" ht="24" customHeight="1" x14ac:dyDescent="0.2">
      <c r="A17" s="14" t="s">
        <v>66</v>
      </c>
      <c r="B17" s="62" t="s">
        <v>19</v>
      </c>
      <c r="C17" s="54"/>
      <c r="D17" s="14" t="s">
        <v>67</v>
      </c>
      <c r="E17" s="21"/>
      <c r="F17" s="17" t="s">
        <v>57</v>
      </c>
    </row>
    <row r="18" spans="1:7" ht="24" customHeight="1" x14ac:dyDescent="0.2">
      <c r="A18" s="14" t="s">
        <v>68</v>
      </c>
      <c r="B18" s="63" t="s">
        <v>36</v>
      </c>
      <c r="C18" s="20" t="s">
        <v>69</v>
      </c>
      <c r="D18" s="14" t="s">
        <v>70</v>
      </c>
      <c r="E18" s="21"/>
      <c r="F18" s="17" t="s">
        <v>71</v>
      </c>
    </row>
    <row r="19" spans="1:7" ht="24" customHeight="1" x14ac:dyDescent="0.2">
      <c r="A19" s="12" t="s">
        <v>72</v>
      </c>
      <c r="B19" s="56"/>
      <c r="C19" s="20" t="s">
        <v>73</v>
      </c>
      <c r="D19" s="14" t="s">
        <v>60</v>
      </c>
      <c r="E19" s="21"/>
      <c r="F19" s="17" t="s">
        <v>74</v>
      </c>
    </row>
    <row r="20" spans="1:7" ht="24" customHeight="1" x14ac:dyDescent="0.2">
      <c r="A20" s="12" t="s">
        <v>75</v>
      </c>
      <c r="B20" s="56"/>
      <c r="C20" s="20" t="s">
        <v>76</v>
      </c>
      <c r="D20" s="14" t="s">
        <v>60</v>
      </c>
      <c r="E20" s="21"/>
      <c r="F20" s="17" t="s">
        <v>77</v>
      </c>
    </row>
    <row r="21" spans="1:7" ht="24" customHeight="1" x14ac:dyDescent="0.2">
      <c r="A21" s="14" t="s">
        <v>78</v>
      </c>
      <c r="B21" s="62" t="s">
        <v>79</v>
      </c>
      <c r="C21" s="54"/>
      <c r="D21" s="14" t="s">
        <v>80</v>
      </c>
      <c r="E21" s="21"/>
      <c r="F21" s="17" t="s">
        <v>57</v>
      </c>
    </row>
    <row r="22" spans="1:7" ht="24" customHeight="1" x14ac:dyDescent="0.2">
      <c r="A22" s="14" t="s">
        <v>81</v>
      </c>
      <c r="B22" s="62" t="s">
        <v>82</v>
      </c>
      <c r="C22" s="54"/>
      <c r="D22" s="14" t="s">
        <v>83</v>
      </c>
      <c r="E22" s="21"/>
      <c r="F22" s="17" t="s">
        <v>57</v>
      </c>
    </row>
    <row r="23" spans="1:7" ht="24" customHeight="1" x14ac:dyDescent="0.2">
      <c r="A23" s="14" t="s">
        <v>84</v>
      </c>
      <c r="B23" s="63" t="s">
        <v>36</v>
      </c>
      <c r="C23" s="20" t="s">
        <v>85</v>
      </c>
      <c r="D23" s="14" t="s">
        <v>86</v>
      </c>
      <c r="E23" s="21"/>
      <c r="F23" s="17" t="s">
        <v>87</v>
      </c>
    </row>
    <row r="24" spans="1:7" ht="24" customHeight="1" x14ac:dyDescent="0.2">
      <c r="A24" s="12" t="s">
        <v>88</v>
      </c>
      <c r="B24" s="56"/>
      <c r="C24" s="20" t="s">
        <v>89</v>
      </c>
      <c r="D24" s="14" t="s">
        <v>90</v>
      </c>
      <c r="E24" s="21"/>
      <c r="F24" s="17" t="s">
        <v>87</v>
      </c>
    </row>
    <row r="25" spans="1:7" ht="23.25" customHeight="1" x14ac:dyDescent="0.2">
      <c r="A25" s="14" t="s">
        <v>91</v>
      </c>
      <c r="B25" s="62" t="s">
        <v>20</v>
      </c>
      <c r="C25" s="54"/>
      <c r="D25" s="14" t="s">
        <v>92</v>
      </c>
      <c r="E25" s="21">
        <f>E6*8.38%</f>
        <v>3694.6456300000004</v>
      </c>
      <c r="F25" s="17"/>
    </row>
    <row r="26" spans="1:7" ht="24" customHeight="1" x14ac:dyDescent="0.2">
      <c r="A26" s="14" t="s">
        <v>93</v>
      </c>
      <c r="B26" s="62" t="s">
        <v>21</v>
      </c>
      <c r="C26" s="54"/>
      <c r="D26" s="14" t="s">
        <v>94</v>
      </c>
      <c r="E26" s="21">
        <f>(E5+E7+E12+E25)*9%</f>
        <v>171518.60030669998</v>
      </c>
      <c r="F26" s="17"/>
    </row>
    <row r="27" spans="1:7" ht="27.75" customHeight="1" x14ac:dyDescent="0.2">
      <c r="A27" s="64" t="s">
        <v>95</v>
      </c>
      <c r="B27" s="65"/>
      <c r="C27" s="65"/>
      <c r="D27" s="15" t="s">
        <v>96</v>
      </c>
      <c r="E27" s="19">
        <f>E5+E7+E25+E26</f>
        <v>2077280.8259367</v>
      </c>
      <c r="F27" s="18"/>
      <c r="G27" s="46"/>
    </row>
    <row r="28" spans="1:7" ht="7.5" customHeight="1" x14ac:dyDescent="0.2"/>
    <row r="29" spans="1:7" ht="15.75" customHeight="1" x14ac:dyDescent="0.2">
      <c r="A29" s="57"/>
      <c r="B29" s="52"/>
      <c r="C29" s="52"/>
      <c r="D29" s="52"/>
      <c r="E29" s="52"/>
      <c r="F29" s="52"/>
    </row>
  </sheetData>
  <mergeCells count="21">
    <mergeCell ref="A1:C1"/>
    <mergeCell ref="A2:F2"/>
    <mergeCell ref="A3:C3"/>
    <mergeCell ref="E3:F3"/>
    <mergeCell ref="B4:C4"/>
    <mergeCell ref="B5:C5"/>
    <mergeCell ref="B7:C7"/>
    <mergeCell ref="B8:C8"/>
    <mergeCell ref="B10:C10"/>
    <mergeCell ref="B12:C12"/>
    <mergeCell ref="B13:C13"/>
    <mergeCell ref="B14:B16"/>
    <mergeCell ref="B17:C17"/>
    <mergeCell ref="B18:B20"/>
    <mergeCell ref="B21:C21"/>
    <mergeCell ref="A29:F29"/>
    <mergeCell ref="B22:C22"/>
    <mergeCell ref="B23:B24"/>
    <mergeCell ref="B25:C25"/>
    <mergeCell ref="B26:C26"/>
    <mergeCell ref="A27:C27"/>
  </mergeCells>
  <phoneticPr fontId="7" type="noConversion"/>
  <printOptions horizontalCentered="1"/>
  <pageMargins left="0.78740157480314998" right="0.39370078740157499" top="0.39370078740157499" bottom="0.39370078740157499" header="0" footer="0"/>
  <pageSetup paperSize="9" scale="8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workbookViewId="0">
      <selection activeCell="K83" sqref="K83"/>
    </sheetView>
  </sheetViews>
  <sheetFormatPr defaultColWidth="9.140625" defaultRowHeight="12.75" x14ac:dyDescent="0.2"/>
  <cols>
    <col min="1" max="1" width="5.7109375" customWidth="1"/>
    <col min="2" max="2" width="12.28515625" customWidth="1"/>
    <col min="3" max="3" width="21" customWidth="1"/>
    <col min="4" max="4" width="29.5703125" customWidth="1"/>
    <col min="5" max="5" width="6.42578125" customWidth="1"/>
    <col min="6" max="6" width="10.140625" customWidth="1"/>
    <col min="7" max="7" width="10.28515625" customWidth="1"/>
    <col min="8" max="8" width="13.85546875" customWidth="1"/>
  </cols>
  <sheetData>
    <row r="1" spans="1:8" ht="19.5" customHeight="1" x14ac:dyDescent="0.2">
      <c r="A1" s="76" t="s">
        <v>97</v>
      </c>
      <c r="B1" s="77"/>
      <c r="C1" s="77"/>
      <c r="D1" s="78"/>
      <c r="E1" s="78"/>
      <c r="F1" s="78"/>
      <c r="G1" s="78"/>
      <c r="H1" s="79"/>
    </row>
    <row r="2" spans="1:8" ht="45" customHeight="1" x14ac:dyDescent="0.2">
      <c r="A2" s="74" t="s">
        <v>98</v>
      </c>
      <c r="B2" s="75"/>
      <c r="C2" s="75"/>
      <c r="D2" s="75"/>
      <c r="E2" s="75"/>
      <c r="F2" s="75"/>
      <c r="G2" s="75"/>
      <c r="H2" s="75"/>
    </row>
    <row r="3" spans="1:8" ht="22.5" customHeight="1" x14ac:dyDescent="0.2">
      <c r="A3" s="82" t="s">
        <v>99</v>
      </c>
      <c r="B3" s="83"/>
      <c r="C3" s="83"/>
      <c r="D3" s="83"/>
      <c r="E3" s="83"/>
      <c r="F3" s="83"/>
      <c r="G3" s="83"/>
      <c r="H3" s="84"/>
    </row>
    <row r="4" spans="1:8" ht="22.5" customHeight="1" x14ac:dyDescent="0.2">
      <c r="A4" s="70" t="s">
        <v>17</v>
      </c>
      <c r="B4" s="70" t="s">
        <v>100</v>
      </c>
      <c r="C4" s="70" t="s">
        <v>101</v>
      </c>
      <c r="D4" s="70" t="s">
        <v>102</v>
      </c>
      <c r="E4" s="70" t="s">
        <v>103</v>
      </c>
      <c r="F4" s="70" t="s">
        <v>104</v>
      </c>
      <c r="G4" s="68" t="s">
        <v>105</v>
      </c>
      <c r="H4" s="68" t="s">
        <v>106</v>
      </c>
    </row>
    <row r="5" spans="1:8" ht="18" customHeight="1" x14ac:dyDescent="0.2">
      <c r="A5" s="69"/>
      <c r="B5" s="69"/>
      <c r="C5" s="69"/>
      <c r="D5" s="69"/>
      <c r="E5" s="69"/>
      <c r="F5" s="69"/>
      <c r="G5" s="80"/>
      <c r="H5" s="80"/>
    </row>
    <row r="6" spans="1:8" ht="22.5" customHeight="1" x14ac:dyDescent="0.2">
      <c r="A6" s="69"/>
      <c r="B6" s="69"/>
      <c r="C6" s="69"/>
      <c r="D6" s="69"/>
      <c r="E6" s="69"/>
      <c r="F6" s="69"/>
      <c r="G6" s="81"/>
      <c r="H6" s="81"/>
    </row>
    <row r="7" spans="1:8" ht="28.5" customHeight="1" x14ac:dyDescent="0.2">
      <c r="A7" s="16"/>
      <c r="B7" s="18"/>
      <c r="C7" s="24" t="s">
        <v>122</v>
      </c>
      <c r="D7" s="18"/>
      <c r="E7" s="16"/>
      <c r="F7" s="71"/>
      <c r="G7" s="72"/>
      <c r="H7" s="73">
        <f>H8</f>
        <v>248544.87999999998</v>
      </c>
    </row>
    <row r="8" spans="1:8" ht="33.75" x14ac:dyDescent="0.2">
      <c r="A8" s="16"/>
      <c r="B8" s="25" t="s">
        <v>123</v>
      </c>
      <c r="C8" s="25" t="s">
        <v>198</v>
      </c>
      <c r="D8" s="25" t="s">
        <v>124</v>
      </c>
      <c r="E8" s="26" t="s">
        <v>112</v>
      </c>
      <c r="F8" s="27">
        <v>285.5</v>
      </c>
      <c r="G8" s="72">
        <v>870.56</v>
      </c>
      <c r="H8" s="72">
        <f>G8*F8</f>
        <v>248544.87999999998</v>
      </c>
    </row>
    <row r="9" spans="1:8" ht="28.5" customHeight="1" x14ac:dyDescent="0.2">
      <c r="A9" s="16"/>
      <c r="B9" s="18"/>
      <c r="C9" s="24" t="s">
        <v>125</v>
      </c>
      <c r="D9" s="18"/>
      <c r="E9" s="16"/>
      <c r="F9" s="71"/>
      <c r="G9" s="72"/>
      <c r="H9" s="73">
        <f>H10</f>
        <v>62500</v>
      </c>
    </row>
    <row r="10" spans="1:8" ht="28.5" customHeight="1" x14ac:dyDescent="0.2">
      <c r="A10" s="16"/>
      <c r="B10" s="25" t="s">
        <v>126</v>
      </c>
      <c r="C10" s="25" t="s">
        <v>127</v>
      </c>
      <c r="D10" s="25" t="s">
        <v>206</v>
      </c>
      <c r="E10" s="26" t="s">
        <v>110</v>
      </c>
      <c r="F10" s="27">
        <v>25</v>
      </c>
      <c r="G10" s="28">
        <v>2500</v>
      </c>
      <c r="H10" s="28">
        <f>G10*F10</f>
        <v>62500</v>
      </c>
    </row>
    <row r="11" spans="1:8" s="1" customFormat="1" ht="28.5" customHeight="1" x14ac:dyDescent="0.2">
      <c r="A11" s="16"/>
      <c r="B11" s="25"/>
      <c r="C11" s="24" t="s">
        <v>218</v>
      </c>
      <c r="D11" s="25"/>
      <c r="E11" s="26"/>
      <c r="F11" s="27"/>
      <c r="G11" s="28"/>
      <c r="H11" s="31">
        <f>H12+H13</f>
        <v>13647.6</v>
      </c>
    </row>
    <row r="12" spans="1:8" s="1" customFormat="1" ht="28.5" customHeight="1" x14ac:dyDescent="0.2">
      <c r="A12" s="16"/>
      <c r="B12" s="25" t="s">
        <v>128</v>
      </c>
      <c r="C12" s="25" t="s">
        <v>129</v>
      </c>
      <c r="D12" s="25" t="s">
        <v>130</v>
      </c>
      <c r="E12" s="26" t="s">
        <v>107</v>
      </c>
      <c r="F12" s="27">
        <v>95.56</v>
      </c>
      <c r="G12" s="28">
        <v>85</v>
      </c>
      <c r="H12" s="28">
        <f>G12*F12</f>
        <v>8122.6</v>
      </c>
    </row>
    <row r="13" spans="1:8" s="1" customFormat="1" ht="28.5" customHeight="1" x14ac:dyDescent="0.2">
      <c r="A13" s="16"/>
      <c r="B13" s="25" t="s">
        <v>131</v>
      </c>
      <c r="C13" s="25" t="s">
        <v>132</v>
      </c>
      <c r="D13" s="25" t="s">
        <v>133</v>
      </c>
      <c r="E13" s="26" t="s">
        <v>107</v>
      </c>
      <c r="F13" s="27">
        <v>65</v>
      </c>
      <c r="G13" s="28">
        <v>85</v>
      </c>
      <c r="H13" s="28">
        <f>G13*F13</f>
        <v>5525</v>
      </c>
    </row>
    <row r="14" spans="1:8" s="1" customFormat="1" ht="28.5" customHeight="1" x14ac:dyDescent="0.2">
      <c r="A14" s="16"/>
      <c r="B14" s="25"/>
      <c r="C14" s="25" t="s">
        <v>134</v>
      </c>
      <c r="D14" s="25"/>
      <c r="E14" s="26"/>
      <c r="F14" s="27"/>
      <c r="G14" s="28"/>
      <c r="H14" s="31">
        <f>H15+H16+H17+H18+H19+H20+H21</f>
        <v>42897.3</v>
      </c>
    </row>
    <row r="15" spans="1:8" s="1" customFormat="1" ht="28.5" customHeight="1" x14ac:dyDescent="0.2">
      <c r="A15" s="16"/>
      <c r="B15" s="25"/>
      <c r="C15" s="25" t="s">
        <v>203</v>
      </c>
      <c r="D15" s="25" t="s">
        <v>204</v>
      </c>
      <c r="E15" s="26" t="s">
        <v>121</v>
      </c>
      <c r="F15" s="27">
        <v>1</v>
      </c>
      <c r="G15" s="28">
        <v>10000</v>
      </c>
      <c r="H15" s="28">
        <f t="shared" ref="H15:H21" si="0">G15*F15</f>
        <v>10000</v>
      </c>
    </row>
    <row r="16" spans="1:8" s="23" customFormat="1" ht="28.5" customHeight="1" x14ac:dyDescent="0.2">
      <c r="A16" s="16"/>
      <c r="B16" s="25" t="s">
        <v>145</v>
      </c>
      <c r="C16" s="25" t="s">
        <v>146</v>
      </c>
      <c r="D16" s="25" t="s">
        <v>147</v>
      </c>
      <c r="E16" s="26" t="s">
        <v>148</v>
      </c>
      <c r="F16" s="27">
        <v>10</v>
      </c>
      <c r="G16" s="28">
        <v>350</v>
      </c>
      <c r="H16" s="28">
        <f t="shared" si="0"/>
        <v>3500</v>
      </c>
    </row>
    <row r="17" spans="1:8" s="47" customFormat="1" ht="28.5" customHeight="1" x14ac:dyDescent="0.2">
      <c r="A17" s="16"/>
      <c r="B17" s="25" t="s">
        <v>233</v>
      </c>
      <c r="C17" s="25" t="s">
        <v>235</v>
      </c>
      <c r="D17" s="25" t="s">
        <v>236</v>
      </c>
      <c r="E17" s="26" t="s">
        <v>148</v>
      </c>
      <c r="F17" s="27">
        <v>3</v>
      </c>
      <c r="G17" s="28">
        <v>350</v>
      </c>
      <c r="H17" s="28">
        <f t="shared" si="0"/>
        <v>1050</v>
      </c>
    </row>
    <row r="18" spans="1:8" s="47" customFormat="1" ht="28.5" customHeight="1" x14ac:dyDescent="0.2">
      <c r="A18" s="16"/>
      <c r="B18" s="25" t="s">
        <v>234</v>
      </c>
      <c r="C18" s="25" t="s">
        <v>237</v>
      </c>
      <c r="D18" s="25" t="s">
        <v>238</v>
      </c>
      <c r="E18" s="26" t="s">
        <v>148</v>
      </c>
      <c r="F18" s="27">
        <v>8</v>
      </c>
      <c r="G18" s="28">
        <v>350</v>
      </c>
      <c r="H18" s="28">
        <f t="shared" si="0"/>
        <v>2800</v>
      </c>
    </row>
    <row r="19" spans="1:8" s="1" customFormat="1" ht="33.75" x14ac:dyDescent="0.2">
      <c r="A19" s="16"/>
      <c r="B19" s="25" t="s">
        <v>135</v>
      </c>
      <c r="C19" s="25" t="s">
        <v>136</v>
      </c>
      <c r="D19" s="25" t="s">
        <v>137</v>
      </c>
      <c r="E19" s="26" t="s">
        <v>107</v>
      </c>
      <c r="F19" s="27">
        <v>75</v>
      </c>
      <c r="G19" s="28">
        <v>250</v>
      </c>
      <c r="H19" s="28">
        <f t="shared" si="0"/>
        <v>18750</v>
      </c>
    </row>
    <row r="20" spans="1:8" s="23" customFormat="1" ht="39" customHeight="1" x14ac:dyDescent="0.2">
      <c r="A20" s="16"/>
      <c r="B20" s="25" t="s">
        <v>199</v>
      </c>
      <c r="C20" s="25" t="s">
        <v>200</v>
      </c>
      <c r="D20" s="25" t="s">
        <v>201</v>
      </c>
      <c r="E20" s="26" t="s">
        <v>107</v>
      </c>
      <c r="F20" s="27">
        <v>2</v>
      </c>
      <c r="G20" s="28">
        <v>1523.65</v>
      </c>
      <c r="H20" s="28">
        <f t="shared" si="0"/>
        <v>3047.3</v>
      </c>
    </row>
    <row r="21" spans="1:8" s="29" customFormat="1" ht="39" customHeight="1" x14ac:dyDescent="0.2">
      <c r="A21" s="16"/>
      <c r="B21" s="25"/>
      <c r="C21" s="25" t="s">
        <v>207</v>
      </c>
      <c r="D21" s="25" t="s">
        <v>208</v>
      </c>
      <c r="E21" s="26" t="s">
        <v>107</v>
      </c>
      <c r="F21" s="27">
        <v>150</v>
      </c>
      <c r="G21" s="28">
        <v>25</v>
      </c>
      <c r="H21" s="28">
        <f t="shared" si="0"/>
        <v>3750</v>
      </c>
    </row>
    <row r="22" spans="1:8" s="1" customFormat="1" ht="28.5" customHeight="1" x14ac:dyDescent="0.2">
      <c r="A22" s="16"/>
      <c r="B22" s="25"/>
      <c r="C22" s="25" t="s">
        <v>138</v>
      </c>
      <c r="D22" s="25"/>
      <c r="E22" s="26"/>
      <c r="F22" s="27"/>
      <c r="G22" s="28"/>
      <c r="H22" s="31">
        <f>H23+H24+H25+H26+H27</f>
        <v>69566.37</v>
      </c>
    </row>
    <row r="23" spans="1:8" s="1" customFormat="1" ht="40.5" customHeight="1" x14ac:dyDescent="0.2">
      <c r="A23" s="16"/>
      <c r="B23" s="25" t="s">
        <v>111</v>
      </c>
      <c r="C23" s="25" t="s">
        <v>139</v>
      </c>
      <c r="D23" s="25" t="s">
        <v>140</v>
      </c>
      <c r="E23" s="26" t="s">
        <v>107</v>
      </c>
      <c r="F23" s="27">
        <v>142.85</v>
      </c>
      <c r="G23" s="28">
        <v>350</v>
      </c>
      <c r="H23" s="28">
        <f>G23*F23</f>
        <v>49997.5</v>
      </c>
    </row>
    <row r="24" spans="1:8" s="29" customFormat="1" ht="40.5" customHeight="1" x14ac:dyDescent="0.2">
      <c r="A24" s="16"/>
      <c r="B24" s="25"/>
      <c r="C24" s="25" t="s">
        <v>207</v>
      </c>
      <c r="D24" s="25" t="s">
        <v>208</v>
      </c>
      <c r="E24" s="26" t="s">
        <v>107</v>
      </c>
      <c r="F24" s="27">
        <v>142.85</v>
      </c>
      <c r="G24" s="28">
        <v>25</v>
      </c>
      <c r="H24" s="28">
        <f>G24*F24</f>
        <v>3571.25</v>
      </c>
    </row>
    <row r="25" spans="1:8" s="23" customFormat="1" ht="40.5" customHeight="1" x14ac:dyDescent="0.2">
      <c r="A25" s="16"/>
      <c r="B25" s="25" t="s">
        <v>149</v>
      </c>
      <c r="C25" s="25" t="s">
        <v>150</v>
      </c>
      <c r="D25" s="25" t="s">
        <v>151</v>
      </c>
      <c r="E25" s="26" t="s">
        <v>107</v>
      </c>
      <c r="F25" s="27">
        <v>24.27</v>
      </c>
      <c r="G25" s="28">
        <v>356</v>
      </c>
      <c r="H25" s="28">
        <f>G25*F25</f>
        <v>8640.119999999999</v>
      </c>
    </row>
    <row r="26" spans="1:8" s="23" customFormat="1" ht="40.5" customHeight="1" x14ac:dyDescent="0.2">
      <c r="A26" s="16"/>
      <c r="B26" s="25" t="s">
        <v>152</v>
      </c>
      <c r="C26" s="25" t="s">
        <v>153</v>
      </c>
      <c r="D26" s="25" t="s">
        <v>154</v>
      </c>
      <c r="E26" s="26" t="s">
        <v>107</v>
      </c>
      <c r="F26" s="27">
        <v>6.75</v>
      </c>
      <c r="G26" s="28">
        <v>850</v>
      </c>
      <c r="H26" s="28">
        <f>G26*F26</f>
        <v>5737.5</v>
      </c>
    </row>
    <row r="27" spans="1:8" s="23" customFormat="1" ht="40.5" customHeight="1" x14ac:dyDescent="0.2">
      <c r="A27" s="16"/>
      <c r="B27" s="25" t="s">
        <v>155</v>
      </c>
      <c r="C27" s="25" t="s">
        <v>156</v>
      </c>
      <c r="D27" s="25" t="s">
        <v>202</v>
      </c>
      <c r="E27" s="26" t="s">
        <v>107</v>
      </c>
      <c r="F27" s="27">
        <v>6.75</v>
      </c>
      <c r="G27" s="28">
        <v>240</v>
      </c>
      <c r="H27" s="28">
        <f>G27*F27</f>
        <v>1620</v>
      </c>
    </row>
    <row r="28" spans="1:8" s="1" customFormat="1" ht="28.5" customHeight="1" x14ac:dyDescent="0.2">
      <c r="A28" s="16"/>
      <c r="B28" s="25"/>
      <c r="C28" s="25" t="s">
        <v>141</v>
      </c>
      <c r="D28" s="25"/>
      <c r="E28" s="26"/>
      <c r="F28" s="27"/>
      <c r="G28" s="28"/>
      <c r="H28" s="31">
        <f>H29</f>
        <v>5670</v>
      </c>
    </row>
    <row r="29" spans="1:8" s="1" customFormat="1" ht="28.5" customHeight="1" x14ac:dyDescent="0.2">
      <c r="A29" s="16"/>
      <c r="B29" s="25" t="s">
        <v>142</v>
      </c>
      <c r="C29" s="25" t="s">
        <v>143</v>
      </c>
      <c r="D29" s="25" t="s">
        <v>144</v>
      </c>
      <c r="E29" s="26" t="s">
        <v>107</v>
      </c>
      <c r="F29" s="27">
        <v>45</v>
      </c>
      <c r="G29" s="28">
        <v>126</v>
      </c>
      <c r="H29" s="28">
        <f>G29*F29</f>
        <v>5670</v>
      </c>
    </row>
    <row r="30" spans="1:8" s="23" customFormat="1" ht="28.5" customHeight="1" x14ac:dyDescent="0.2">
      <c r="A30" s="16"/>
      <c r="B30" s="25"/>
      <c r="C30" s="25" t="s">
        <v>171</v>
      </c>
      <c r="D30" s="25"/>
      <c r="E30" s="26"/>
      <c r="F30" s="27"/>
      <c r="G30" s="28"/>
      <c r="H30" s="31">
        <f>H31+H32+H33+H34+H35+H36+H37+H38</f>
        <v>12989.35</v>
      </c>
    </row>
    <row r="31" spans="1:8" s="23" customFormat="1" ht="28.5" customHeight="1" x14ac:dyDescent="0.2">
      <c r="A31" s="16"/>
      <c r="B31" s="26" t="s">
        <v>157</v>
      </c>
      <c r="C31" s="25" t="s">
        <v>158</v>
      </c>
      <c r="D31" s="25" t="s">
        <v>159</v>
      </c>
      <c r="E31" s="26" t="s">
        <v>148</v>
      </c>
      <c r="F31" s="27" t="s">
        <v>91</v>
      </c>
      <c r="G31" s="28">
        <v>500</v>
      </c>
      <c r="H31" s="30">
        <f t="shared" ref="H31:H35" si="1">F31*G31</f>
        <v>2000</v>
      </c>
    </row>
    <row r="32" spans="1:8" s="23" customFormat="1" ht="28.5" customHeight="1" x14ac:dyDescent="0.2">
      <c r="A32" s="16"/>
      <c r="B32" s="26" t="s">
        <v>160</v>
      </c>
      <c r="C32" s="25" t="s">
        <v>161</v>
      </c>
      <c r="D32" s="25" t="s">
        <v>161</v>
      </c>
      <c r="E32" s="26" t="s">
        <v>148</v>
      </c>
      <c r="F32" s="27" t="s">
        <v>91</v>
      </c>
      <c r="G32" s="28">
        <v>300</v>
      </c>
      <c r="H32" s="30">
        <f t="shared" si="1"/>
        <v>1200</v>
      </c>
    </row>
    <row r="33" spans="1:8" s="23" customFormat="1" ht="28.5" customHeight="1" x14ac:dyDescent="0.2">
      <c r="A33" s="16"/>
      <c r="B33" s="26" t="s">
        <v>162</v>
      </c>
      <c r="C33" s="25" t="s">
        <v>163</v>
      </c>
      <c r="D33" s="25" t="s">
        <v>164</v>
      </c>
      <c r="E33" s="26" t="s">
        <v>148</v>
      </c>
      <c r="F33" s="27">
        <v>7</v>
      </c>
      <c r="G33" s="28">
        <v>600</v>
      </c>
      <c r="H33" s="30">
        <f t="shared" si="1"/>
        <v>4200</v>
      </c>
    </row>
    <row r="34" spans="1:8" s="23" customFormat="1" ht="28.5" customHeight="1" x14ac:dyDescent="0.2">
      <c r="A34" s="16"/>
      <c r="B34" s="26" t="s">
        <v>165</v>
      </c>
      <c r="C34" s="25" t="s">
        <v>166</v>
      </c>
      <c r="D34" s="25" t="s">
        <v>167</v>
      </c>
      <c r="E34" s="26" t="s">
        <v>148</v>
      </c>
      <c r="F34" s="27">
        <v>4</v>
      </c>
      <c r="G34" s="28">
        <v>800</v>
      </c>
      <c r="H34" s="30">
        <f t="shared" si="1"/>
        <v>3200</v>
      </c>
    </row>
    <row r="35" spans="1:8" s="1" customFormat="1" ht="28.5" customHeight="1" x14ac:dyDescent="0.2">
      <c r="A35" s="16"/>
      <c r="B35" s="26" t="s">
        <v>168</v>
      </c>
      <c r="C35" s="25" t="s">
        <v>169</v>
      </c>
      <c r="D35" s="25" t="s">
        <v>170</v>
      </c>
      <c r="E35" s="26" t="s">
        <v>148</v>
      </c>
      <c r="F35" s="27">
        <v>1</v>
      </c>
      <c r="G35" s="28">
        <v>300</v>
      </c>
      <c r="H35" s="30">
        <f t="shared" si="1"/>
        <v>300</v>
      </c>
    </row>
    <row r="36" spans="1:8" s="29" customFormat="1" ht="28.5" customHeight="1" x14ac:dyDescent="0.2">
      <c r="A36" s="16"/>
      <c r="B36" s="18" t="s">
        <v>209</v>
      </c>
      <c r="C36" s="18" t="s">
        <v>210</v>
      </c>
      <c r="D36" s="18" t="s">
        <v>211</v>
      </c>
      <c r="E36" s="16" t="s">
        <v>107</v>
      </c>
      <c r="F36" s="71">
        <v>45</v>
      </c>
      <c r="G36" s="72">
        <v>6.43</v>
      </c>
      <c r="H36" s="72">
        <f>G36*F36</f>
        <v>289.34999999999997</v>
      </c>
    </row>
    <row r="37" spans="1:8" s="29" customFormat="1" ht="28.5" customHeight="1" x14ac:dyDescent="0.2">
      <c r="A37" s="16"/>
      <c r="B37" s="18" t="s">
        <v>212</v>
      </c>
      <c r="C37" s="18" t="s">
        <v>213</v>
      </c>
      <c r="D37" s="18" t="s">
        <v>214</v>
      </c>
      <c r="E37" s="16" t="s">
        <v>107</v>
      </c>
      <c r="F37" s="71">
        <v>45</v>
      </c>
      <c r="G37" s="72">
        <v>20</v>
      </c>
      <c r="H37" s="72">
        <f>G37*F37</f>
        <v>900</v>
      </c>
    </row>
    <row r="38" spans="1:8" s="29" customFormat="1" ht="33.75" x14ac:dyDescent="0.2">
      <c r="A38" s="16"/>
      <c r="B38" s="18" t="s">
        <v>215</v>
      </c>
      <c r="C38" s="18" t="s">
        <v>216</v>
      </c>
      <c r="D38" s="18" t="s">
        <v>217</v>
      </c>
      <c r="E38" s="16" t="s">
        <v>107</v>
      </c>
      <c r="F38" s="71">
        <v>45</v>
      </c>
      <c r="G38" s="72">
        <v>20</v>
      </c>
      <c r="H38" s="72">
        <f>G38*F38</f>
        <v>900</v>
      </c>
    </row>
    <row r="39" spans="1:8" s="47" customFormat="1" ht="28.5" customHeight="1" x14ac:dyDescent="0.2">
      <c r="A39" s="16"/>
      <c r="B39" s="25"/>
      <c r="C39" s="25" t="s">
        <v>220</v>
      </c>
      <c r="D39" s="25"/>
      <c r="E39" s="26"/>
      <c r="F39" s="27"/>
      <c r="G39" s="28"/>
      <c r="H39" s="31">
        <f>H40+H41+H42+H43+H44+H45+H46+H47+H48+H49+H50+H51+H52+H53+H54</f>
        <v>1285182.3700000001</v>
      </c>
    </row>
    <row r="40" spans="1:8" s="47" customFormat="1" ht="51" customHeight="1" x14ac:dyDescent="0.2">
      <c r="A40" s="16"/>
      <c r="B40" s="25" t="s">
        <v>111</v>
      </c>
      <c r="C40" s="25" t="s">
        <v>139</v>
      </c>
      <c r="D40" s="25" t="s">
        <v>140</v>
      </c>
      <c r="E40" s="26" t="s">
        <v>107</v>
      </c>
      <c r="F40" s="27">
        <v>872.5</v>
      </c>
      <c r="G40" s="28">
        <v>350</v>
      </c>
      <c r="H40" s="28">
        <f t="shared" ref="H40:H54" si="2">G40*F40</f>
        <v>305375</v>
      </c>
    </row>
    <row r="41" spans="1:8" s="47" customFormat="1" ht="24" customHeight="1" x14ac:dyDescent="0.2">
      <c r="A41" s="16"/>
      <c r="B41" s="25"/>
      <c r="C41" s="25" t="s">
        <v>207</v>
      </c>
      <c r="D41" s="25" t="s">
        <v>208</v>
      </c>
      <c r="E41" s="26" t="s">
        <v>107</v>
      </c>
      <c r="F41" s="27">
        <v>872.5</v>
      </c>
      <c r="G41" s="28">
        <v>25</v>
      </c>
      <c r="H41" s="28">
        <f t="shared" si="2"/>
        <v>21812.5</v>
      </c>
    </row>
    <row r="42" spans="1:8" s="47" customFormat="1" ht="24" customHeight="1" x14ac:dyDescent="0.2">
      <c r="A42" s="16"/>
      <c r="B42" s="25" t="s">
        <v>149</v>
      </c>
      <c r="C42" s="25" t="s">
        <v>221</v>
      </c>
      <c r="D42" s="25" t="s">
        <v>151</v>
      </c>
      <c r="E42" s="26" t="s">
        <v>107</v>
      </c>
      <c r="F42" s="27">
        <v>24.27</v>
      </c>
      <c r="G42" s="28">
        <v>356</v>
      </c>
      <c r="H42" s="28">
        <f t="shared" si="2"/>
        <v>8640.119999999999</v>
      </c>
    </row>
    <row r="43" spans="1:8" s="47" customFormat="1" ht="34.5" customHeight="1" x14ac:dyDescent="0.2">
      <c r="A43" s="16"/>
      <c r="B43" s="25" t="s">
        <v>152</v>
      </c>
      <c r="C43" s="25" t="s">
        <v>222</v>
      </c>
      <c r="D43" s="25" t="s">
        <v>154</v>
      </c>
      <c r="E43" s="26" t="s">
        <v>107</v>
      </c>
      <c r="F43" s="27">
        <v>6.75</v>
      </c>
      <c r="G43" s="28">
        <v>850</v>
      </c>
      <c r="H43" s="28">
        <f t="shared" si="2"/>
        <v>5737.5</v>
      </c>
    </row>
    <row r="44" spans="1:8" s="47" customFormat="1" ht="36" customHeight="1" x14ac:dyDescent="0.2">
      <c r="A44" s="16"/>
      <c r="B44" s="25" t="s">
        <v>155</v>
      </c>
      <c r="C44" s="25" t="s">
        <v>223</v>
      </c>
      <c r="D44" s="25" t="s">
        <v>225</v>
      </c>
      <c r="E44" s="26" t="s">
        <v>107</v>
      </c>
      <c r="F44" s="27">
        <v>345.15</v>
      </c>
      <c r="G44" s="28">
        <v>65</v>
      </c>
      <c r="H44" s="28">
        <f t="shared" si="2"/>
        <v>22434.75</v>
      </c>
    </row>
    <row r="45" spans="1:8" s="47" customFormat="1" ht="24" customHeight="1" x14ac:dyDescent="0.2">
      <c r="A45" s="16"/>
      <c r="B45" s="25" t="s">
        <v>142</v>
      </c>
      <c r="C45" s="25" t="s">
        <v>143</v>
      </c>
      <c r="D45" s="25" t="s">
        <v>224</v>
      </c>
      <c r="E45" s="26" t="s">
        <v>107</v>
      </c>
      <c r="F45" s="27">
        <v>872.5</v>
      </c>
      <c r="G45" s="28">
        <v>135</v>
      </c>
      <c r="H45" s="28">
        <f t="shared" si="2"/>
        <v>117787.5</v>
      </c>
    </row>
    <row r="46" spans="1:8" s="47" customFormat="1" ht="45.75" customHeight="1" x14ac:dyDescent="0.2">
      <c r="A46" s="16"/>
      <c r="B46" s="18" t="s">
        <v>215</v>
      </c>
      <c r="C46" s="18" t="s">
        <v>226</v>
      </c>
      <c r="D46" s="18" t="s">
        <v>227</v>
      </c>
      <c r="E46" s="16" t="s">
        <v>228</v>
      </c>
      <c r="F46" s="71">
        <v>1</v>
      </c>
      <c r="G46" s="72">
        <v>120000</v>
      </c>
      <c r="H46" s="72">
        <f t="shared" si="2"/>
        <v>120000</v>
      </c>
    </row>
    <row r="47" spans="1:8" s="47" customFormat="1" ht="45.75" customHeight="1" x14ac:dyDescent="0.2">
      <c r="A47" s="16"/>
      <c r="B47" s="18" t="s">
        <v>229</v>
      </c>
      <c r="C47" s="18" t="s">
        <v>230</v>
      </c>
      <c r="D47" s="18" t="s">
        <v>227</v>
      </c>
      <c r="E47" s="16" t="s">
        <v>228</v>
      </c>
      <c r="F47" s="71">
        <v>1</v>
      </c>
      <c r="G47" s="72">
        <v>80000</v>
      </c>
      <c r="H47" s="72">
        <f t="shared" si="2"/>
        <v>80000</v>
      </c>
    </row>
    <row r="48" spans="1:8" s="47" customFormat="1" ht="45.75" customHeight="1" x14ac:dyDescent="0.2">
      <c r="A48" s="16"/>
      <c r="B48" s="18"/>
      <c r="C48" s="18" t="s">
        <v>250</v>
      </c>
      <c r="D48" s="25" t="s">
        <v>251</v>
      </c>
      <c r="E48" s="16" t="s">
        <v>228</v>
      </c>
      <c r="F48" s="71">
        <v>1</v>
      </c>
      <c r="G48" s="72">
        <v>50000</v>
      </c>
      <c r="H48" s="72">
        <f t="shared" si="2"/>
        <v>50000</v>
      </c>
    </row>
    <row r="49" spans="1:8" s="47" customFormat="1" ht="36" customHeight="1" x14ac:dyDescent="0.2">
      <c r="A49" s="16"/>
      <c r="B49" s="25" t="s">
        <v>155</v>
      </c>
      <c r="C49" s="25" t="s">
        <v>231</v>
      </c>
      <c r="D49" s="25" t="s">
        <v>232</v>
      </c>
      <c r="E49" s="26" t="s">
        <v>107</v>
      </c>
      <c r="F49" s="27">
        <v>195.6</v>
      </c>
      <c r="G49" s="28">
        <v>150</v>
      </c>
      <c r="H49" s="28">
        <f t="shared" si="2"/>
        <v>29340</v>
      </c>
    </row>
    <row r="50" spans="1:8" s="47" customFormat="1" ht="36" customHeight="1" x14ac:dyDescent="0.2">
      <c r="A50" s="16"/>
      <c r="B50" s="25">
        <v>11505010002</v>
      </c>
      <c r="C50" s="25" t="s">
        <v>239</v>
      </c>
      <c r="D50" s="18" t="s">
        <v>240</v>
      </c>
      <c r="E50" s="26" t="s">
        <v>107</v>
      </c>
      <c r="F50" s="27">
        <v>350</v>
      </c>
      <c r="G50" s="28">
        <v>750</v>
      </c>
      <c r="H50" s="28">
        <f t="shared" si="2"/>
        <v>262500</v>
      </c>
    </row>
    <row r="51" spans="1:8" s="47" customFormat="1" ht="24" customHeight="1" x14ac:dyDescent="0.2">
      <c r="A51" s="16"/>
      <c r="B51" s="25">
        <v>11505010002</v>
      </c>
      <c r="C51" s="18" t="s">
        <v>241</v>
      </c>
      <c r="D51" s="18" t="s">
        <v>242</v>
      </c>
      <c r="E51" s="26" t="s">
        <v>107</v>
      </c>
      <c r="F51" s="27">
        <v>21.87</v>
      </c>
      <c r="G51" s="28">
        <v>1500</v>
      </c>
      <c r="H51" s="28">
        <f t="shared" si="2"/>
        <v>32805</v>
      </c>
    </row>
    <row r="52" spans="1:8" s="47" customFormat="1" ht="38.25" customHeight="1" x14ac:dyDescent="0.2">
      <c r="A52" s="16"/>
      <c r="B52" s="25">
        <v>11505010003</v>
      </c>
      <c r="C52" s="18" t="s">
        <v>243</v>
      </c>
      <c r="D52" s="25" t="s">
        <v>244</v>
      </c>
      <c r="E52" s="26" t="s">
        <v>107</v>
      </c>
      <c r="F52" s="71">
        <v>120</v>
      </c>
      <c r="G52" s="72">
        <v>1500</v>
      </c>
      <c r="H52" s="72">
        <f t="shared" si="2"/>
        <v>180000</v>
      </c>
    </row>
    <row r="53" spans="1:8" s="47" customFormat="1" ht="24" customHeight="1" x14ac:dyDescent="0.2">
      <c r="A53" s="16"/>
      <c r="B53" s="18" t="s">
        <v>215</v>
      </c>
      <c r="C53" s="18" t="s">
        <v>245</v>
      </c>
      <c r="D53" s="18" t="s">
        <v>246</v>
      </c>
      <c r="E53" s="16" t="s">
        <v>228</v>
      </c>
      <c r="F53" s="71">
        <v>1</v>
      </c>
      <c r="G53" s="72">
        <v>30000</v>
      </c>
      <c r="H53" s="72">
        <f t="shared" si="2"/>
        <v>30000</v>
      </c>
    </row>
    <row r="54" spans="1:8" s="47" customFormat="1" ht="24" customHeight="1" x14ac:dyDescent="0.2">
      <c r="A54" s="16"/>
      <c r="B54" s="18" t="s">
        <v>247</v>
      </c>
      <c r="C54" s="18" t="s">
        <v>248</v>
      </c>
      <c r="D54" s="18" t="s">
        <v>246</v>
      </c>
      <c r="E54" s="26" t="s">
        <v>107</v>
      </c>
      <c r="F54" s="71">
        <v>12.5</v>
      </c>
      <c r="G54" s="72">
        <v>1500</v>
      </c>
      <c r="H54" s="72">
        <f t="shared" si="2"/>
        <v>18750</v>
      </c>
    </row>
    <row r="55" spans="1:8" s="23" customFormat="1" ht="28.5" customHeight="1" x14ac:dyDescent="0.2">
      <c r="A55" s="16"/>
      <c r="B55" s="26"/>
      <c r="C55" s="25" t="s">
        <v>172</v>
      </c>
      <c r="D55" s="32"/>
      <c r="E55" s="26"/>
      <c r="F55" s="27"/>
      <c r="G55" s="28"/>
      <c r="H55" s="31">
        <f>H56+H57+H58+H59+H60+H61+H62+H63+H64+H65</f>
        <v>91695.57</v>
      </c>
    </row>
    <row r="56" spans="1:8" s="23" customFormat="1" ht="28.5" customHeight="1" x14ac:dyDescent="0.2">
      <c r="A56" s="16"/>
      <c r="B56" s="33" t="s">
        <v>114</v>
      </c>
      <c r="C56" s="34" t="s">
        <v>173</v>
      </c>
      <c r="D56" s="34" t="s">
        <v>174</v>
      </c>
      <c r="E56" s="33" t="s">
        <v>109</v>
      </c>
      <c r="F56" s="35">
        <v>1580</v>
      </c>
      <c r="G56" s="36">
        <v>8.5</v>
      </c>
      <c r="H56" s="36">
        <f t="shared" ref="H56:H65" si="3">G56*F56</f>
        <v>13430</v>
      </c>
    </row>
    <row r="57" spans="1:8" s="23" customFormat="1" ht="28.5" customHeight="1" x14ac:dyDescent="0.2">
      <c r="A57" s="16"/>
      <c r="B57" s="37" t="s">
        <v>175</v>
      </c>
      <c r="C57" s="38" t="s">
        <v>173</v>
      </c>
      <c r="D57" s="38" t="s">
        <v>176</v>
      </c>
      <c r="E57" s="37" t="s">
        <v>109</v>
      </c>
      <c r="F57" s="39">
        <v>1561.2</v>
      </c>
      <c r="G57" s="40">
        <v>35.6</v>
      </c>
      <c r="H57" s="40">
        <f t="shared" si="3"/>
        <v>55578.720000000001</v>
      </c>
    </row>
    <row r="58" spans="1:8" s="23" customFormat="1" ht="28.5" customHeight="1" x14ac:dyDescent="0.2">
      <c r="A58" s="16"/>
      <c r="B58" s="33" t="s">
        <v>115</v>
      </c>
      <c r="C58" s="34" t="s">
        <v>177</v>
      </c>
      <c r="D58" s="41" t="s">
        <v>178</v>
      </c>
      <c r="E58" s="42" t="s">
        <v>109</v>
      </c>
      <c r="F58" s="43">
        <v>586.6</v>
      </c>
      <c r="G58" s="44">
        <v>3.5</v>
      </c>
      <c r="H58" s="44">
        <f t="shared" si="3"/>
        <v>2053.1</v>
      </c>
    </row>
    <row r="59" spans="1:8" s="23" customFormat="1" ht="28.5" customHeight="1" x14ac:dyDescent="0.2">
      <c r="A59" s="16"/>
      <c r="B59" s="33" t="s">
        <v>116</v>
      </c>
      <c r="C59" s="34" t="s">
        <v>177</v>
      </c>
      <c r="D59" s="41" t="s">
        <v>179</v>
      </c>
      <c r="E59" s="42" t="s">
        <v>109</v>
      </c>
      <c r="F59" s="43">
        <v>657.5</v>
      </c>
      <c r="G59" s="44">
        <v>4.5</v>
      </c>
      <c r="H59" s="44">
        <f t="shared" si="3"/>
        <v>2958.75</v>
      </c>
    </row>
    <row r="60" spans="1:8" s="23" customFormat="1" ht="28.5" customHeight="1" x14ac:dyDescent="0.2">
      <c r="A60" s="16"/>
      <c r="B60" s="26">
        <v>30412005001</v>
      </c>
      <c r="C60" s="25" t="s">
        <v>180</v>
      </c>
      <c r="D60" s="32" t="s">
        <v>181</v>
      </c>
      <c r="E60" s="26" t="s">
        <v>182</v>
      </c>
      <c r="F60" s="27">
        <v>50</v>
      </c>
      <c r="G60" s="28">
        <v>150</v>
      </c>
      <c r="H60" s="30">
        <f t="shared" si="3"/>
        <v>7500</v>
      </c>
    </row>
    <row r="61" spans="1:8" s="23" customFormat="1" ht="28.5" customHeight="1" x14ac:dyDescent="0.2">
      <c r="A61" s="16"/>
      <c r="B61" s="26"/>
      <c r="C61" s="25" t="s">
        <v>183</v>
      </c>
      <c r="D61" s="32" t="s">
        <v>205</v>
      </c>
      <c r="E61" s="33" t="s">
        <v>113</v>
      </c>
      <c r="F61" s="27">
        <v>10</v>
      </c>
      <c r="G61" s="28">
        <v>200</v>
      </c>
      <c r="H61" s="30">
        <f t="shared" si="3"/>
        <v>2000</v>
      </c>
    </row>
    <row r="62" spans="1:8" s="23" customFormat="1" ht="28.5" customHeight="1" x14ac:dyDescent="0.2">
      <c r="A62" s="16"/>
      <c r="B62" s="33" t="s">
        <v>118</v>
      </c>
      <c r="C62" s="34" t="s">
        <v>184</v>
      </c>
      <c r="D62" s="34" t="s">
        <v>185</v>
      </c>
      <c r="E62" s="33" t="s">
        <v>117</v>
      </c>
      <c r="F62" s="35">
        <v>120</v>
      </c>
      <c r="G62" s="36">
        <v>25</v>
      </c>
      <c r="H62" s="36">
        <f t="shared" si="3"/>
        <v>3000</v>
      </c>
    </row>
    <row r="63" spans="1:8" s="23" customFormat="1" ht="28.5" customHeight="1" x14ac:dyDescent="0.2">
      <c r="A63" s="16"/>
      <c r="B63" s="33" t="s">
        <v>119</v>
      </c>
      <c r="C63" s="34" t="s">
        <v>184</v>
      </c>
      <c r="D63" s="34" t="s">
        <v>186</v>
      </c>
      <c r="E63" s="33" t="s">
        <v>117</v>
      </c>
      <c r="F63" s="35">
        <v>50</v>
      </c>
      <c r="G63" s="36">
        <v>35</v>
      </c>
      <c r="H63" s="36">
        <f t="shared" si="3"/>
        <v>1750</v>
      </c>
    </row>
    <row r="64" spans="1:8" s="23" customFormat="1" ht="28.5" customHeight="1" x14ac:dyDescent="0.2">
      <c r="A64" s="16"/>
      <c r="B64" s="37" t="s">
        <v>120</v>
      </c>
      <c r="C64" s="38" t="s">
        <v>187</v>
      </c>
      <c r="D64" s="38" t="s">
        <v>188</v>
      </c>
      <c r="E64" s="37" t="s">
        <v>117</v>
      </c>
      <c r="F64" s="39">
        <v>170</v>
      </c>
      <c r="G64" s="40">
        <v>15</v>
      </c>
      <c r="H64" s="36">
        <f t="shared" si="3"/>
        <v>2550</v>
      </c>
    </row>
    <row r="65" spans="1:8" s="23" customFormat="1" ht="28.5" customHeight="1" x14ac:dyDescent="0.2">
      <c r="A65" s="16"/>
      <c r="B65" s="37" t="s">
        <v>189</v>
      </c>
      <c r="C65" s="38" t="s">
        <v>187</v>
      </c>
      <c r="D65" s="38" t="s">
        <v>190</v>
      </c>
      <c r="E65" s="37" t="s">
        <v>117</v>
      </c>
      <c r="F65" s="39">
        <v>35</v>
      </c>
      <c r="G65" s="40">
        <v>25</v>
      </c>
      <c r="H65" s="36">
        <f t="shared" si="3"/>
        <v>875</v>
      </c>
    </row>
    <row r="66" spans="1:8" s="23" customFormat="1" ht="28.5" customHeight="1" x14ac:dyDescent="0.2">
      <c r="A66" s="16"/>
      <c r="B66" s="37"/>
      <c r="C66" s="38" t="s">
        <v>191</v>
      </c>
      <c r="D66" s="38"/>
      <c r="E66" s="37"/>
      <c r="F66" s="39"/>
      <c r="G66" s="40"/>
      <c r="H66" s="45">
        <f>H67+H68</f>
        <v>67911.600000000006</v>
      </c>
    </row>
    <row r="67" spans="1:8" s="23" customFormat="1" ht="33.75" x14ac:dyDescent="0.2">
      <c r="A67" s="16"/>
      <c r="B67" s="37" t="s">
        <v>192</v>
      </c>
      <c r="C67" s="38" t="s">
        <v>193</v>
      </c>
      <c r="D67" s="38" t="s">
        <v>194</v>
      </c>
      <c r="E67" s="26" t="s">
        <v>107</v>
      </c>
      <c r="F67" s="39">
        <v>450</v>
      </c>
      <c r="G67" s="40">
        <v>150</v>
      </c>
      <c r="H67" s="40">
        <f t="shared" ref="H67:H68" si="4">G67*F67</f>
        <v>67500</v>
      </c>
    </row>
    <row r="68" spans="1:8" s="1" customFormat="1" ht="28.5" customHeight="1" x14ac:dyDescent="0.2">
      <c r="A68" s="16"/>
      <c r="B68" s="37" t="s">
        <v>195</v>
      </c>
      <c r="C68" s="38" t="s">
        <v>196</v>
      </c>
      <c r="D68" s="38" t="s">
        <v>197</v>
      </c>
      <c r="E68" s="37" t="s">
        <v>117</v>
      </c>
      <c r="F68" s="39">
        <v>12</v>
      </c>
      <c r="G68" s="40">
        <v>34.299999999999997</v>
      </c>
      <c r="H68" s="40">
        <f t="shared" si="4"/>
        <v>411.59999999999997</v>
      </c>
    </row>
    <row r="69" spans="1:8" ht="22.5" customHeight="1" x14ac:dyDescent="0.2">
      <c r="A69" s="49"/>
      <c r="B69" s="50"/>
      <c r="C69" s="50"/>
      <c r="D69" s="50"/>
      <c r="E69" s="49"/>
      <c r="F69" s="22"/>
      <c r="G69" s="21"/>
      <c r="H69" s="85"/>
    </row>
    <row r="70" spans="1:8" ht="22.5" customHeight="1" x14ac:dyDescent="0.2">
      <c r="A70" s="64" t="s">
        <v>108</v>
      </c>
      <c r="B70" s="65"/>
      <c r="C70" s="65"/>
      <c r="D70" s="65"/>
      <c r="E70" s="65"/>
      <c r="F70" s="65"/>
      <c r="G70" s="65"/>
      <c r="H70" s="73">
        <f>H66+H55+H39+H30+H28+H22+H14+H11+H9+H7</f>
        <v>1900605.0400000003</v>
      </c>
    </row>
    <row r="71" spans="1:8" x14ac:dyDescent="0.2">
      <c r="A71" s="86"/>
      <c r="B71" s="48"/>
      <c r="C71" s="48"/>
      <c r="D71" s="48"/>
      <c r="E71" s="48"/>
      <c r="F71" s="48"/>
      <c r="G71" s="48"/>
      <c r="H71" s="87"/>
    </row>
  </sheetData>
  <mergeCells count="12">
    <mergeCell ref="H4:H6"/>
    <mergeCell ref="A1:C1"/>
    <mergeCell ref="A2:H2"/>
    <mergeCell ref="A3:H3"/>
    <mergeCell ref="A70:G70"/>
    <mergeCell ref="F4:F6"/>
    <mergeCell ref="A4:A6"/>
    <mergeCell ref="B4:B6"/>
    <mergeCell ref="C4:C6"/>
    <mergeCell ref="D4:D6"/>
    <mergeCell ref="E4:E6"/>
    <mergeCell ref="G4:G6"/>
  </mergeCells>
  <phoneticPr fontId="7" type="noConversion"/>
  <printOptions horizontalCentered="1"/>
  <pageMargins left="0.39370078740157499" right="0.39370078740157499" top="0.39370078740157499" bottom="0.39370078740157499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表10_2_2-4 招标控制价扉页</vt:lpstr>
      <vt:lpstr>1_表10_2_2-13 【不含单列】单位(专业)工程招</vt:lpstr>
      <vt:lpstr>1_表10_2_2-16 分部分项工程清单与计价表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2023-12-24T13:24:21Z</cp:lastPrinted>
  <dcterms:created xsi:type="dcterms:W3CDTF">2023-12-24T11:41:26Z</dcterms:created>
  <dcterms:modified xsi:type="dcterms:W3CDTF">2023-12-24T13:24:34Z</dcterms:modified>
</cp:coreProperties>
</file>